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65431" yWindow="30" windowWidth="9390" windowHeight="7965" activeTab="0"/>
  </bookViews>
  <sheets>
    <sheet name="Index" sheetId="1" r:id="rId1"/>
    <sheet name="I. Institutions" sheetId="2" r:id="rId2"/>
    <sheet name="II. Enrollments" sheetId="3" r:id="rId3"/>
    <sheet name="III. Faculty" sheetId="4" r:id="rId4"/>
    <sheet name="IV. Funding" sheetId="5" r:id="rId5"/>
    <sheet name="Internet Sources" sheetId="6" r:id="rId6"/>
    <sheet name="List of private institutions" sheetId="7" r:id="rId7"/>
  </sheets>
  <definedNames>
    <definedName name="_1.Número_de_instituciones">'I. Institutions'!$B$4</definedName>
    <definedName name="_2.1._Matrícula_por_tipo">'II. Enrollments'!$B$3</definedName>
    <definedName name="_2.2._Matrícula_por_sexo">'II. Enrollments'!$B$43</definedName>
    <definedName name="_2.3._Matrícula_según_localización_geográfica">'II. Enrollments'!$B$84</definedName>
    <definedName name="_2.4._Matrícula_según_estatus_de_los_alumnos">'II. Enrollments'!$B$128</definedName>
    <definedName name="_2.5._Matrícula_según_regimen">'II. Enrollments'!$B$166</definedName>
    <definedName name="_3.1._Numero_de_docentes_por_tipo">'III. Faculty'!$B$3</definedName>
    <definedName name="_3.2._Número_de_docentes_según_estatus">'III. Faculty'!$B$45</definedName>
    <definedName name="_3.3._Número_de_docentes_según_grado_academico">'III. Faculty'!$B$84</definedName>
    <definedName name="_4.1._Ingresos_presupuestarios_por_fuente">'IV. Funding'!$B$2</definedName>
    <definedName name="_5.Internet_sources">'Internet Sources'!$D$2</definedName>
    <definedName name="a_1">'Index'!$C$172</definedName>
    <definedName name="a_10">'Index'!$C$181</definedName>
    <definedName name="a_2">'Index'!$C$173</definedName>
    <definedName name="a_3">'Index'!$C$174</definedName>
    <definedName name="a_4">'Index'!$C$175</definedName>
    <definedName name="a_5">'Index'!$C$176</definedName>
    <definedName name="a_6">'Index'!$C$177</definedName>
    <definedName name="a_7">'Index'!$C$178</definedName>
    <definedName name="a_8">'Index'!$C$179</definedName>
    <definedName name="a_9">'Index'!$C$180</definedName>
    <definedName name="ca_1">'Index'!$C$125</definedName>
    <definedName name="ca_2">'Index'!$C$126</definedName>
    <definedName name="ca_3">'Index'!$C$127</definedName>
    <definedName name="ed_1">'Index'!$C$184</definedName>
    <definedName name="ed_2">'Index'!$C$185</definedName>
    <definedName name="es_1">'Index'!$C$149</definedName>
    <definedName name="es_2">'Index'!$C$150</definedName>
    <definedName name="f_1">'Index'!$C$163</definedName>
    <definedName name="f_2">'Index'!$C$164</definedName>
    <definedName name="f_3">'Index'!$C$165</definedName>
    <definedName name="f_4">'Index'!$C$166</definedName>
    <definedName name="f_5">'Index'!$C$167</definedName>
    <definedName name="f_6">'Index'!$C$168</definedName>
    <definedName name="g_1">'Index'!$C$157</definedName>
    <definedName name="g_2">'Index'!$C$158</definedName>
    <definedName name="g_3">'Index'!$C$159</definedName>
    <definedName name="g_4">'Index'!$C$160</definedName>
    <definedName name="ge_1">'Index'!$C$140</definedName>
    <definedName name="ge_2">'Index'!$C$141</definedName>
    <definedName name="I.Institutions">'I. Institutions'!$B$4</definedName>
    <definedName name="II.6._Enrollments_by_field_of_study">'II. Enrollments'!$B$205</definedName>
    <definedName name="II.7._Matrícula_según_nivel">'II. Enrollments'!$B$246</definedName>
    <definedName name="Indice">'Index'!$A$3</definedName>
    <definedName name="Internet">'I. Institutions'!$B$4</definedName>
    <definedName name="List_of_private_institutions__as_of_2000">'List of private institutions'!$B$2</definedName>
    <definedName name="p_1">'Index'!$C$135</definedName>
    <definedName name="p_2">'Index'!$C$136</definedName>
    <definedName name="_xlnm.Print_Area" localSheetId="1">'I. Institutions'!$A$1:$N$50</definedName>
    <definedName name="_xlnm.Print_Area" localSheetId="2">'II. Enrollments'!$A$1:$N$292</definedName>
    <definedName name="_xlnm.Print_Area" localSheetId="3">'III. Faculty'!$A$1:$N$136</definedName>
    <definedName name="r_1">'Index'!$C$153</definedName>
    <definedName name="r_2">'Index'!$C$154</definedName>
    <definedName name="s_1">'Index'!$C$145</definedName>
    <definedName name="s_2">'Index'!$C$146</definedName>
    <definedName name="t_1">'Index'!$C$131</definedName>
    <definedName name="t_2">'Index'!$C$132</definedName>
  </definedNames>
  <calcPr fullCalcOnLoad="1"/>
</workbook>
</file>

<file path=xl/sharedStrings.xml><?xml version="1.0" encoding="utf-8"?>
<sst xmlns="http://schemas.openxmlformats.org/spreadsheetml/2006/main" count="1061" uniqueCount="403">
  <si>
    <t>1. Agriculture</t>
  </si>
  <si>
    <t>2. Art &amp; Architecture</t>
  </si>
  <si>
    <t>3. Natural Sciences</t>
  </si>
  <si>
    <t>4. Social Sciences</t>
  </si>
  <si>
    <t>5. Law</t>
  </si>
  <si>
    <t>6. Humanities</t>
  </si>
  <si>
    <t>7. Education</t>
  </si>
  <si>
    <t>8. Technology</t>
  </si>
  <si>
    <t>9. Health</t>
  </si>
  <si>
    <t>10. Administration</t>
  </si>
  <si>
    <t>ca_1</t>
  </si>
  <si>
    <t>ca_2</t>
  </si>
  <si>
    <t>ca_3</t>
  </si>
  <si>
    <t>Variable</t>
  </si>
  <si>
    <t>t_1</t>
  </si>
  <si>
    <t>t_2</t>
  </si>
  <si>
    <t>Nº</t>
  </si>
  <si>
    <t>s_1</t>
  </si>
  <si>
    <t>s_2</t>
  </si>
  <si>
    <t>g_1</t>
  </si>
  <si>
    <t>g_2</t>
  </si>
  <si>
    <t>es_1</t>
  </si>
  <si>
    <t>es_2</t>
  </si>
  <si>
    <t>r_1</t>
  </si>
  <si>
    <t>r_2</t>
  </si>
  <si>
    <t>a_1</t>
  </si>
  <si>
    <t>a_2</t>
  </si>
  <si>
    <t>a_3</t>
  </si>
  <si>
    <t>a_4</t>
  </si>
  <si>
    <t>a_5</t>
  </si>
  <si>
    <t>a_6</t>
  </si>
  <si>
    <t>a_7</t>
  </si>
  <si>
    <t>a_8</t>
  </si>
  <si>
    <t>a_9</t>
  </si>
  <si>
    <t>a_10</t>
  </si>
  <si>
    <t>p_1</t>
  </si>
  <si>
    <t>p_2</t>
  </si>
  <si>
    <t>ed_1</t>
  </si>
  <si>
    <t>ed_2</t>
  </si>
  <si>
    <t>g_3</t>
  </si>
  <si>
    <t>g_4</t>
  </si>
  <si>
    <t>f_1</t>
  </si>
  <si>
    <t>f_2</t>
  </si>
  <si>
    <t>f_3</t>
  </si>
  <si>
    <t>f_4</t>
  </si>
  <si>
    <t>f_5</t>
  </si>
  <si>
    <t>f_6</t>
  </si>
  <si>
    <t>I.Institutions</t>
  </si>
  <si>
    <t>I.1. Number of institutions</t>
  </si>
  <si>
    <t>II.Enrollments</t>
  </si>
  <si>
    <t>II.1. Enrollments by type of institution</t>
  </si>
  <si>
    <t>II.2. Enrollments by gender</t>
  </si>
  <si>
    <t>II.3. Enrollments by geographical distribution</t>
  </si>
  <si>
    <t>II.4. Enrollments by time status of students</t>
  </si>
  <si>
    <t>II.5. Enrollments by type of program (onsite/distance)</t>
  </si>
  <si>
    <t>II.7. Enrollments by level of program (undergraduate/graduate)</t>
  </si>
  <si>
    <t>III. Faculty</t>
  </si>
  <si>
    <t>III.1. Faculty by type of institution</t>
  </si>
  <si>
    <t>III.2. Faculty by time status</t>
  </si>
  <si>
    <t>III.3. Faculty by highest degree earned</t>
  </si>
  <si>
    <t>English</t>
  </si>
  <si>
    <t>Category</t>
  </si>
  <si>
    <t>A. Private Institutions</t>
  </si>
  <si>
    <t>B. Public Institutions</t>
  </si>
  <si>
    <t>Type of institution</t>
  </si>
  <si>
    <t>1. Universities</t>
  </si>
  <si>
    <t>2. Non-university postsecondary</t>
  </si>
  <si>
    <t>Level</t>
  </si>
  <si>
    <t>1. Undergraduate</t>
  </si>
  <si>
    <t>2. Graduate</t>
  </si>
  <si>
    <t>Geographical</t>
  </si>
  <si>
    <t>1. Capital city</t>
  </si>
  <si>
    <t>2. Non capital city</t>
  </si>
  <si>
    <t>Gender</t>
  </si>
  <si>
    <t>1. Male</t>
  </si>
  <si>
    <t>2. Female</t>
  </si>
  <si>
    <t>Time status</t>
  </si>
  <si>
    <t>1. Full time</t>
  </si>
  <si>
    <t>2. Part time</t>
  </si>
  <si>
    <t>Type of program</t>
  </si>
  <si>
    <t>1. Onsite</t>
  </si>
  <si>
    <t>2. Distance learning</t>
  </si>
  <si>
    <t>Academic degree</t>
  </si>
  <si>
    <t>1. Ph.D.</t>
  </si>
  <si>
    <t>2. Master</t>
  </si>
  <si>
    <t>Revenue</t>
  </si>
  <si>
    <t>2.1. Tuition and fees</t>
  </si>
  <si>
    <t>2.3. Gifts</t>
  </si>
  <si>
    <t>2.4. Other</t>
  </si>
  <si>
    <t>Fields of study</t>
  </si>
  <si>
    <t>II.6. Enrollments by field of study</t>
  </si>
  <si>
    <t>Faculty status</t>
  </si>
  <si>
    <t>Notes</t>
  </si>
  <si>
    <t>Number of private institutions/Total number of institutions</t>
  </si>
  <si>
    <t>Number of private universities/Total number private institutions</t>
  </si>
  <si>
    <t>List of private institutions, as of 2000</t>
  </si>
  <si>
    <t>Notes about data presented above:</t>
  </si>
  <si>
    <t>Nºnote</t>
  </si>
  <si>
    <t>Explanation</t>
  </si>
  <si>
    <t>Name of source</t>
  </si>
  <si>
    <t>Description of source and URL address</t>
  </si>
  <si>
    <t>Sponsor of site</t>
  </si>
  <si>
    <t>Period of updating</t>
  </si>
  <si>
    <t>Private enrollments/Total enrollments</t>
  </si>
  <si>
    <t>Enrollments in private universities/Total private enrollments</t>
  </si>
  <si>
    <t>Enrollments in private universities/Total university enrollments</t>
  </si>
  <si>
    <t>Female enrollments/Total enrollments</t>
  </si>
  <si>
    <t>Female enrollments in private institutions/Total enrollments in private institutions</t>
  </si>
  <si>
    <t>Female enrollments in public institutions/Total enrollments in public institutions</t>
  </si>
  <si>
    <t>ge_1</t>
  </si>
  <si>
    <t>ge_2</t>
  </si>
  <si>
    <t>Total enrollments in capital city/Total enrollments</t>
  </si>
  <si>
    <t>Private enrollments in capital city/Total private enrollments</t>
  </si>
  <si>
    <t>Public enrollments in capital city/Total public enrollments</t>
  </si>
  <si>
    <t>Full time enrollments/Total enrollments</t>
  </si>
  <si>
    <t>Private full time enrollments/Total private enrollments</t>
  </si>
  <si>
    <t>Public full time enrollments/Total public enrollments</t>
  </si>
  <si>
    <t>Total onsite enrollments/Total enrollments</t>
  </si>
  <si>
    <t>Private onsite enrollments/Total private enrollments</t>
  </si>
  <si>
    <t>Public onsite enrollments/Total public enrollments</t>
  </si>
  <si>
    <t>Total enrollment in "hard" sciences/Total enrollments</t>
  </si>
  <si>
    <t>Private enrollments in "hard" sciences/Total private enrollments</t>
  </si>
  <si>
    <t>Public enrollments in "hard" sciences/Total public enrollments</t>
  </si>
  <si>
    <t>2.1 Doctoral</t>
  </si>
  <si>
    <t>2.2 Master</t>
  </si>
  <si>
    <t>Total undergraduate enrollments/Total enrollments</t>
  </si>
  <si>
    <t>Private undergraduate enrollments/Total private enrollments</t>
  </si>
  <si>
    <t>Public undergraduate enrollments/Total public enrollments</t>
  </si>
  <si>
    <t>Faculty in private institutions/Total faculty</t>
  </si>
  <si>
    <t>Faculty in private universities/Total faculty in private institutions</t>
  </si>
  <si>
    <t>Faculty in public universities/Total faculty in public institutions</t>
  </si>
  <si>
    <t>Full time faculty/Total faculty</t>
  </si>
  <si>
    <t>Full time faculty in private institutions/Total faculty in private institutions</t>
  </si>
  <si>
    <t>Full time faculty in public institutions/Total faculty in public institutions</t>
  </si>
  <si>
    <t>Faculty with graduate degrees/Total faculty</t>
  </si>
  <si>
    <t>Faculty with graduate degrees in private institutions/Total faculty in private institutions</t>
  </si>
  <si>
    <t>Faculty with graduate degrees in public institutions/Total faculty in public institutions</t>
  </si>
  <si>
    <t>Name of institution</t>
  </si>
  <si>
    <t>IV. Institutional funding</t>
  </si>
  <si>
    <t>Ratios:</t>
  </si>
  <si>
    <t>3. First college degree</t>
  </si>
  <si>
    <t>4. Less than first college degree</t>
  </si>
  <si>
    <t xml:space="preserve">C.Total (private and public) </t>
  </si>
  <si>
    <t>Data with breakdowns other than institutional types appear on Section II, on enrollments.</t>
  </si>
  <si>
    <t>2.3. Other</t>
  </si>
  <si>
    <t>1. Public funding</t>
  </si>
  <si>
    <t>2. Private funding</t>
  </si>
  <si>
    <t>1.1. Appropriations</t>
  </si>
  <si>
    <t>1.2. Contracts and services</t>
  </si>
  <si>
    <t>1.3. Research grants</t>
  </si>
  <si>
    <t>WEB</t>
  </si>
  <si>
    <t>2.2. Contracts and services</t>
  </si>
  <si>
    <t>IV.1. Funding by source</t>
  </si>
  <si>
    <t>Total private funding in public institutions/Total funding in public institutions</t>
  </si>
  <si>
    <t>Funding of private institutions/Total funding</t>
  </si>
  <si>
    <t>Total private funding in private institutions/Total funding in private institutions</t>
  </si>
  <si>
    <t>Humanities and Arts</t>
  </si>
  <si>
    <t>Social Sciences, Business and Law</t>
  </si>
  <si>
    <t>Engineering, Manufacturing and Construction</t>
  </si>
  <si>
    <t>Agriculture</t>
  </si>
  <si>
    <t>Health ands Welfare</t>
  </si>
  <si>
    <t>Not konwn or unspecified</t>
  </si>
  <si>
    <t>Full time students are these who study at "day-time" programs</t>
  </si>
  <si>
    <t>Part time students are these who study in evening and correspondence programs</t>
  </si>
  <si>
    <t>Part time student in private institutions refers to these who study in correspondence programs</t>
  </si>
  <si>
    <t>"Humanities and Art" include figures only for Art while figures for Humanitied is given under "unspecified" section</t>
  </si>
  <si>
    <t>"Social Sciences, Business and Law" include figures only for Economics and Law while the rest is given under "unspecified" section</t>
  </si>
  <si>
    <t xml:space="preserve">Ph.D. includes both Candidate of Science and Doctor of Science, while Masters degree holders are those who have completed first higher education degree.  According to the previous degree structure of Georgia, first higher education degree program lasted for five years (except for medical studies).  Now this is recognized as Masters degree, while both Candidate of Science and Doctor of Sciences degrees are equated with Ph.D degrees. </t>
  </si>
  <si>
    <t xml:space="preserve">1. Tbilisi Institute of Business and Marketing </t>
  </si>
  <si>
    <t xml:space="preserve">2. Georgia David Agmashenebeli University  </t>
  </si>
  <si>
    <t xml:space="preserve">3. Tbilisi independent University “Iberia” </t>
  </si>
  <si>
    <t xml:space="preserve">4. Tbilisi Independent Institute “Gaenati” </t>
  </si>
  <si>
    <t xml:space="preserve">5. Institute of Labor and Production </t>
  </si>
  <si>
    <t xml:space="preserve">6. Institute of Commerce and Economics </t>
  </si>
  <si>
    <t xml:space="preserve">7. Tbilisi Institute of Technology </t>
  </si>
  <si>
    <t>8. Tbilisi two-level Pedagogical Institute of Music</t>
  </si>
  <si>
    <t xml:space="preserve">9. Institute of Environmental Utilization   </t>
  </si>
  <si>
    <t>10. Tbilisi Multi-Profile Institute “Kabadoni”</t>
  </si>
  <si>
    <t xml:space="preserve">11. Greek -Georgian University </t>
  </si>
  <si>
    <t>12. University of “Legia and Compania” University</t>
  </si>
  <si>
    <t xml:space="preserve">13. Tbilisi University of Business and Social-Economic Governance </t>
  </si>
  <si>
    <t>14. Institute of Political Science, Anthropology and Sociology</t>
  </si>
  <si>
    <t xml:space="preserve">15. Tbilisi Independent Institute of Linguistics and Foreign Languages </t>
  </si>
  <si>
    <t xml:space="preserve">16. Institute of Environment, Ecology and Agricultural-business </t>
  </si>
  <si>
    <t>17. ltd. Institute of “University at the Georgian National Academy”</t>
  </si>
  <si>
    <t xml:space="preserve">18. Economic-Humanities Institute “Meridian” </t>
  </si>
  <si>
    <t xml:space="preserve">19. “Small Academy” </t>
  </si>
  <si>
    <t xml:space="preserve">20. Tbilisi University “Georgia”  </t>
  </si>
  <si>
    <t xml:space="preserve">21. Tbilisi Institute of Textile Production and Technology </t>
  </si>
  <si>
    <t xml:space="preserve">22.  Ltd. “Humanities-Technical Institute </t>
  </si>
  <si>
    <t xml:space="preserve">23. Academy of Law and finance  </t>
  </si>
  <si>
    <t xml:space="preserve">24. Bakradze Institute of Law and Economy  </t>
  </si>
  <si>
    <t>25. Georgian Institute of Business organization and Technology</t>
  </si>
  <si>
    <t>26. Georgian Institute of Auto-Mechanics</t>
  </si>
  <si>
    <t xml:space="preserve">27. Georgian Institute of Humanities, Engineering and Technology </t>
  </si>
  <si>
    <t xml:space="preserve">28.  Tbilisi Nutsubidze Independent Institute “Ritorica” </t>
  </si>
  <si>
    <t xml:space="preserve">29. Tbilisi Institute of Jurisprudence </t>
  </si>
  <si>
    <t xml:space="preserve">30. Tbilisi Institute of Asia and Africa </t>
  </si>
  <si>
    <t xml:space="preserve">31. Tbilisi Academy of Designing </t>
  </si>
  <si>
    <t xml:space="preserve">32. Academy of Fine Arts </t>
  </si>
  <si>
    <t xml:space="preserve">33. School of Art </t>
  </si>
  <si>
    <t xml:space="preserve">34. Paniashvili Musical pedagogical Institute </t>
  </si>
  <si>
    <t xml:space="preserve">35. Tbilisi Institute of Market Economy and Law </t>
  </si>
  <si>
    <t xml:space="preserve">36. Independent Institute of Humanities and Technology </t>
  </si>
  <si>
    <t xml:space="preserve">37. Georgian Institute of Humanities and Economics </t>
  </si>
  <si>
    <t xml:space="preserve">38. Georgian Open Humanities University </t>
  </si>
  <si>
    <t xml:space="preserve">39. Tbilisi National University </t>
  </si>
  <si>
    <t>40. International Business and Law University</t>
  </si>
  <si>
    <t>41. Institute of Business and Foreign Affairs</t>
  </si>
  <si>
    <t xml:space="preserve">42. Medical School “Aieti” </t>
  </si>
  <si>
    <t xml:space="preserve">43. Academy of Classical and Non- traditional Medicine </t>
  </si>
  <si>
    <t xml:space="preserve">44. Tbilisi Institute of Governance </t>
  </si>
  <si>
    <t xml:space="preserve">45. Tbilisi Medical-Technological Institute </t>
  </si>
  <si>
    <t xml:space="preserve">46. Tbilisi Business Academy  </t>
  </si>
  <si>
    <t xml:space="preserve">47. Tbilisi Social-Economic Institute </t>
  </si>
  <si>
    <t>48. Tbilisi Humanitarian University</t>
  </si>
  <si>
    <t xml:space="preserve">49. Industrial-Pedagogical Institute “Tsodna”  </t>
  </si>
  <si>
    <t xml:space="preserve">50. Medical Institute “Clinicist” </t>
  </si>
  <si>
    <t xml:space="preserve">51. Private Medical Institute “Skhivi” </t>
  </si>
  <si>
    <t xml:space="preserve">52. Institute of Critical Medicine </t>
  </si>
  <si>
    <t xml:space="preserve">53. Tbilisi Institute Law and Psychology </t>
  </si>
  <si>
    <t xml:space="preserve">54. University “Sakartvelo” </t>
  </si>
  <si>
    <t xml:space="preserve">55. Tbilisi Takhaishvili Institute of Humanities  </t>
  </si>
  <si>
    <t xml:space="preserve">56. Georgian Medical Institute of Physiotherapy </t>
  </si>
  <si>
    <t xml:space="preserve">57. Biotechnological Institute </t>
  </si>
  <si>
    <t xml:space="preserve">58. Tbilisi Institute of Psychology </t>
  </si>
  <si>
    <t xml:space="preserve">59. Tbilisi Medical Academy </t>
  </si>
  <si>
    <t xml:space="preserve">60. Tbilisi Institute of Pediatrics </t>
  </si>
  <si>
    <t xml:space="preserve">61. Tbilisi Institute of Biological Medicine and Ecology </t>
  </si>
  <si>
    <t xml:space="preserve">62. Tbilisi Medical Institute “Esculapi”   </t>
  </si>
  <si>
    <t xml:space="preserve">63. Tbilisi Institute of Agriculture and Agro-Engineering </t>
  </si>
  <si>
    <t xml:space="preserve">64. Multi-profile Institute  of Humanities     </t>
  </si>
  <si>
    <t xml:space="preserve">65. Tbilisi Secular Medical Institute </t>
  </si>
  <si>
    <t>66. Nico Nikoladze Georgian Multi-profile Academy</t>
  </si>
  <si>
    <t xml:space="preserve">67. Tbilisi two-level Medical Institute “Pharmacia 3 N.N.N” </t>
  </si>
  <si>
    <t xml:space="preserve">68. Institute of Economy and Ecology </t>
  </si>
  <si>
    <t xml:space="preserve">69. Georgian Medical Institute “Dastakhari” </t>
  </si>
  <si>
    <t xml:space="preserve">70. Tbilisi Institute of Engineering and Medicine </t>
  </si>
  <si>
    <t xml:space="preserve">71. Georgian National University of Social Sciences and Technology </t>
  </si>
  <si>
    <t xml:space="preserve">72. Tbilisi David Agmashenebeli University  </t>
  </si>
  <si>
    <t>73. Economic Institute of the Ministry of Economics</t>
  </si>
  <si>
    <t xml:space="preserve">74. Institute of Manufacturing Business </t>
  </si>
  <si>
    <t xml:space="preserve">75. Tbilisi Institute of Bank and Finances </t>
  </si>
  <si>
    <t xml:space="preserve">76. Robakidze University </t>
  </si>
  <si>
    <t xml:space="preserve">77. Women’s Pedagogic Institute </t>
  </si>
  <si>
    <t xml:space="preserve">78. Tbilisi Institute of Humanities and Engineering  </t>
  </si>
  <si>
    <t xml:space="preserve">79. Institute of Quality Control </t>
  </si>
  <si>
    <t xml:space="preserve">80. Gugushvili Institute of Humanities and Economics </t>
  </si>
  <si>
    <t>81. Institute of International Economics and Informatics</t>
  </si>
  <si>
    <t>82. Medical Institute “Tbilisi”</t>
  </si>
  <si>
    <t xml:space="preserve">83. Irbach Institute of International Relations </t>
  </si>
  <si>
    <t xml:space="preserve">84. Independent Medical Institute “Vita” </t>
  </si>
  <si>
    <t xml:space="preserve">85. Tbilisi Institute of Journalism and Law </t>
  </si>
  <si>
    <t xml:space="preserve">86. Tbilisi International Institute of Economics, Law and Informatics </t>
  </si>
  <si>
    <t xml:space="preserve">87. Independent Medical Institute “Vita” </t>
  </si>
  <si>
    <t xml:space="preserve">88. Institute of Forestry and Food Technology </t>
  </si>
  <si>
    <t>89. Tbilisi Institute of Grape, Fruit and Vegetable Production</t>
  </si>
  <si>
    <t xml:space="preserve">90. St. Nino Secular Institute </t>
  </si>
  <si>
    <t xml:space="preserve">91. Tbilisi Institute of Humanities </t>
  </si>
  <si>
    <t xml:space="preserve">92. Georgian Academy of Humanities and Arts </t>
  </si>
  <si>
    <t xml:space="preserve">93. Three-level College of Music </t>
  </si>
  <si>
    <t xml:space="preserve">94. Tbilisi Independent University </t>
  </si>
  <si>
    <t xml:space="preserve">95. Medical Institute of Plastic Surgery, Dermatology and Cosmetology </t>
  </si>
  <si>
    <t xml:space="preserve">96. Tbilisi Phiphia Medical Institute </t>
  </si>
  <si>
    <t xml:space="preserve">97. Tbilisi Nodar Dumbadze Institute of Humanities </t>
  </si>
  <si>
    <t xml:space="preserve">98. Georgian Institute of Professional Union </t>
  </si>
  <si>
    <t xml:space="preserve">99. International Institute “Tbilisi” </t>
  </si>
  <si>
    <t xml:space="preserve">100. Medical Institute of Medical Higher Education Center “Phanaskerteli” </t>
  </si>
  <si>
    <t xml:space="preserve">101. Tbilisi Political Academy “Samepho” </t>
  </si>
  <si>
    <t xml:space="preserve">102. Mukhadze Independent University “Iberia” </t>
  </si>
  <si>
    <t xml:space="preserve">103.  Medical Institute “Caucasus” </t>
  </si>
  <si>
    <t xml:space="preserve">104. Institute of Humanities and Economics </t>
  </si>
  <si>
    <t xml:space="preserve">105. Tbilisi Academy of Showbiz and Contemporary Arts </t>
  </si>
  <si>
    <t xml:space="preserve">106. Tbilisi institute of Economics and Law </t>
  </si>
  <si>
    <t xml:space="preserve">107. Tbilisi Medical Dental Institute </t>
  </si>
  <si>
    <t xml:space="preserve">108. Georgian-French Higher Education Institute “ESM Tbilisi” </t>
  </si>
  <si>
    <t xml:space="preserve">109. Tbilisi Vazisubni Art Academy </t>
  </si>
  <si>
    <t xml:space="preserve">110. “Gorgasali” Institute </t>
  </si>
  <si>
    <t xml:space="preserve">111. Black See international University </t>
  </si>
  <si>
    <t xml:space="preserve">112. Georgian Diplomatic Academy </t>
  </si>
  <si>
    <t xml:space="preserve">113. Georgian Musical Pedagogical Institute of Music Society </t>
  </si>
  <si>
    <t xml:space="preserve">114. Medical Institute “Panacea” </t>
  </si>
  <si>
    <t xml:space="preserve">115. Tbilisi Institute of International Relations </t>
  </si>
  <si>
    <t xml:space="preserve">116. Tbilisi Institute of Commerce, Economics and Law </t>
  </si>
  <si>
    <t xml:space="preserve">117. Tbilisi Institute of Humanities and Economics </t>
  </si>
  <si>
    <t xml:space="preserve">118. Tbilisi Chavchavadze University </t>
  </si>
  <si>
    <t xml:space="preserve">119. Independent Institute “Egrisi” </t>
  </si>
  <si>
    <t xml:space="preserve">120. Georgian Institute of Television and Radio </t>
  </si>
  <si>
    <t xml:space="preserve">121. Academy of High Fashion </t>
  </si>
  <si>
    <t xml:space="preserve">122. Georgian Academy of Customs  </t>
  </si>
  <si>
    <t xml:space="preserve">123. Tbilisi Academy of Economics and Law </t>
  </si>
  <si>
    <t xml:space="preserve">124. “CAC” Academy </t>
  </si>
  <si>
    <t>125. Institute of Family Attorney</t>
  </si>
  <si>
    <t xml:space="preserve">126. Academy of International Relations and Diplomacy </t>
  </si>
  <si>
    <t xml:space="preserve">127. Georgian Multi-Profile Secular Institute </t>
  </si>
  <si>
    <t xml:space="preserve">128. Tbilisi University of Humanities and Economics </t>
  </si>
  <si>
    <t xml:space="preserve">129. Tbilisi University of Law, Economics and International Relations </t>
  </si>
  <si>
    <r>
      <t>130. Tbilisi University “Tbilisi 21</t>
    </r>
    <r>
      <rPr>
        <vertAlign val="superscript"/>
        <sz val="12"/>
        <rFont val="Times New Roman"/>
        <family val="1"/>
      </rPr>
      <t>st</t>
    </r>
    <r>
      <rPr>
        <sz val="12"/>
        <rFont val="Times New Roman"/>
        <family val="1"/>
      </rPr>
      <t xml:space="preserve"> Century” </t>
    </r>
  </si>
  <si>
    <t xml:space="preserve">131. Independent University “Achara” </t>
  </si>
  <si>
    <t xml:space="preserve">132. Medical Institute of “Inter-Business” </t>
  </si>
  <si>
    <t xml:space="preserve">133. Kutaisi University of Law and Economy </t>
  </si>
  <si>
    <t xml:space="preserve">134. Kutaisi Agricultural Institute </t>
  </si>
  <si>
    <t xml:space="preserve">135. Kutaisi Institute of Engineering </t>
  </si>
  <si>
    <t xml:space="preserve">136. Kutaisi Petritsi Private University </t>
  </si>
  <si>
    <t xml:space="preserve">137. Kutaisi Institute of Pedagogy and Art </t>
  </si>
  <si>
    <t xml:space="preserve">138. Kutaisi Pedagogical Institute “Lampari” </t>
  </si>
  <si>
    <t xml:space="preserve">139. Kutaisi Secular Institute “Gelaty” </t>
  </si>
  <si>
    <t xml:space="preserve">140. Kutaisi Independent University </t>
  </si>
  <si>
    <t xml:space="preserve">141. Kutaisi Medical Institute “Kutaisi” </t>
  </si>
  <si>
    <t xml:space="preserve">142. Kutaisi Multi-Profile Institute </t>
  </si>
  <si>
    <t xml:space="preserve">143. Kutaisi Multi-Profile Institute </t>
  </si>
  <si>
    <t xml:space="preserve">144. Kutaisi Institute of Food Technology </t>
  </si>
  <si>
    <t xml:space="preserve">145. Kutaisi Institute of Commerce and Economics </t>
  </si>
  <si>
    <t xml:space="preserve">146. Kutaisi Institute of Humanities “Imereti” </t>
  </si>
  <si>
    <t xml:space="preserve">147. Kutaisi Pedagogic Institute of Nobel Women “Pedagogue” </t>
  </si>
  <si>
    <t xml:space="preserve">148. Batumi Institute of Social Sciences and Economics </t>
  </si>
  <si>
    <t xml:space="preserve">149. Batumi Multi-Profile Institute </t>
  </si>
  <si>
    <t xml:space="preserve">150. Batumi Higher Educational Institute of Finances </t>
  </si>
  <si>
    <t xml:space="preserve">151. Batumi Pedagogical Institute </t>
  </si>
  <si>
    <t xml:space="preserve">152. Batumi Institute of Professional Scientific-Educational Center </t>
  </si>
  <si>
    <t xml:space="preserve">153. Batumi Institute of Dentistry  </t>
  </si>
  <si>
    <t xml:space="preserve">154. Kolkheti Scientific-Educational Institute </t>
  </si>
  <si>
    <t xml:space="preserve">155. Batumi Medical-Ecological Institute </t>
  </si>
  <si>
    <t xml:space="preserve">156. Batumi Institute of Business and Technology </t>
  </si>
  <si>
    <t xml:space="preserve">157. Batumi Djavaxishvili Institute of Law </t>
  </si>
  <si>
    <t xml:space="preserve">158. Batumi Institute of Law and Economics   </t>
  </si>
  <si>
    <t>159. Batumi Institute “Megobroba” of International Relations</t>
  </si>
  <si>
    <t xml:space="preserve">160. Achara Institute of Corporation </t>
  </si>
  <si>
    <t xml:space="preserve">161. Abashidze Independent University </t>
  </si>
  <si>
    <t xml:space="preserve">162. Abashidze Institute of Humanities and law </t>
  </si>
  <si>
    <t xml:space="preserve">163. Soxumi Institute of Management  </t>
  </si>
  <si>
    <t xml:space="preserve">164. Soxumi Institute of Humanities and Economics </t>
  </si>
  <si>
    <t xml:space="preserve">165. Soxumi Vekua Institute </t>
  </si>
  <si>
    <t xml:space="preserve">166. Rustavi Secular Institute “Rvali” </t>
  </si>
  <si>
    <t xml:space="preserve">167. Rustavi pedagogic Institute of Law and Economics </t>
  </si>
  <si>
    <t xml:space="preserve">168. Rustavi Independent Institute </t>
  </si>
  <si>
    <t>169. Rustavi Independent Institute of Shota Rustaveli</t>
  </si>
  <si>
    <t xml:space="preserve">170. Telavi independent Institute of Technology and Humanities </t>
  </si>
  <si>
    <t xml:space="preserve">171. Telavi Independent Institute “Kacheti” </t>
  </si>
  <si>
    <t xml:space="preserve">172. Ozurgeti Takaishvili Institute of Humanities and Economics </t>
  </si>
  <si>
    <t xml:space="preserve">173. Ozurgeti Institute of Business      </t>
  </si>
  <si>
    <t xml:space="preserve">174. Ozurgeti Institute of Environmental Utilization </t>
  </si>
  <si>
    <t xml:space="preserve">175. Gali Independent Institute of Humanities and Economics </t>
  </si>
  <si>
    <t>176. Kartly secular University</t>
  </si>
  <si>
    <t>177. Gori Pedagogical Institute</t>
  </si>
  <si>
    <t>178. Tsotne Dadiani Institute of Economics and Humanities</t>
  </si>
  <si>
    <t xml:space="preserve">179. Signagi Institute of Business, Technology and Humanities </t>
  </si>
  <si>
    <t>180. Khashuri Independent University</t>
  </si>
  <si>
    <t xml:space="preserve">181. Sagarejo Institute of Humanities and Technology </t>
  </si>
  <si>
    <t>182. Zugdidi Independent University</t>
  </si>
  <si>
    <t>183. Backur-trikhe Commercial Institute</t>
  </si>
  <si>
    <t xml:space="preserve">184. Gurdjaani Agricaltural Institute </t>
  </si>
  <si>
    <t xml:space="preserve">185. Gurdjaani Independent University </t>
  </si>
  <si>
    <t>186. Lagodekhi Educational-Scientific Institute</t>
  </si>
  <si>
    <t xml:space="preserve">187. Secular Institute “Tori” </t>
  </si>
  <si>
    <t>188. Chiatura Institute of Humanities and Economics</t>
  </si>
  <si>
    <t>189. Photi Independent University</t>
  </si>
  <si>
    <t xml:space="preserve">190. Guria Multi-Profile Institute </t>
  </si>
  <si>
    <t xml:space="preserve">191. Kharagauli Pedagogic Institute </t>
  </si>
  <si>
    <t xml:space="preserve">192. Kaspi Humanitarian Pedagogical Institute </t>
  </si>
  <si>
    <t xml:space="preserve">193. Telavi Institute of Dentistry  </t>
  </si>
  <si>
    <t xml:space="preserve">194. Bordjomi Pedagogical Institute </t>
  </si>
  <si>
    <t xml:space="preserve">195. Senaki Institute of Economics and Humanities </t>
  </si>
  <si>
    <t xml:space="preserve">196. Tkibuli Independent Institute “Gelati” </t>
  </si>
  <si>
    <t xml:space="preserve">197. Samtredia Institute of Economic, Law and Humanities </t>
  </si>
  <si>
    <t xml:space="preserve">198. Tskaltubo Institute of humanities and Economics </t>
  </si>
  <si>
    <t xml:space="preserve">199. Institute of Peoples’ Friendship </t>
  </si>
  <si>
    <t xml:space="preserve">200. Zestaphoni Independent Institute </t>
  </si>
  <si>
    <t>Ministry of Education of Georgia</t>
  </si>
  <si>
    <t>Posts laws and regulations, data and press-releases regarding Georgian Education.  English Language site is under the construction.</t>
  </si>
  <si>
    <t>http://www.mes.gov.ge</t>
  </si>
  <si>
    <t>Government of Georgia Educational Page</t>
  </si>
  <si>
    <t>http://www.parliament.ge/EDUCATION/</t>
  </si>
  <si>
    <t>Provides brief description of different levels of education in Georgia and includes short overviews of the exam system and recent reforms.</t>
  </si>
  <si>
    <t>Data here are aggregated for both university and non-university type of educational organizations.  See the comment I.1 below.</t>
  </si>
  <si>
    <t>Data are aggregated for enrolments in both university and non-university type of educational establishments.  See the comment I.1 for details.</t>
  </si>
  <si>
    <t>Part-time faculty include those who work "half-time" and on contractual basis.</t>
  </si>
  <si>
    <t>International Institute for Educational Policy, Planning and Management</t>
  </si>
  <si>
    <t>Posts case studies, research and policy papers on higher education in Georgia.</t>
  </si>
  <si>
    <t>http://www.eppm.org.ge/home.htm</t>
  </si>
  <si>
    <t>Data for public institutions before 1990 is unavalable.</t>
  </si>
  <si>
    <t>Data for public institution enrolments before 1990 are unavalable.</t>
  </si>
  <si>
    <t>Comment:</t>
  </si>
  <si>
    <t>Data is aggregated for both university and non-university type of institutions.  For why detailed data is unavalable in Georgia, please see Comment I.1.</t>
  </si>
  <si>
    <t>201. Tbilisi Kakhiani Medical University</t>
  </si>
  <si>
    <t>202. Medical University "Doctor of Future"</t>
  </si>
  <si>
    <t>203. Tbilisi Institute of Forestry and Food Technology</t>
  </si>
  <si>
    <t>204. Georgian Academy of Humanities and Art</t>
  </si>
  <si>
    <t>205. Tbilisi Independent University "Achara"</t>
  </si>
  <si>
    <t>Note</t>
  </si>
  <si>
    <t>Note about data presented above:</t>
  </si>
  <si>
    <t>List of private institutions, as of 2005</t>
  </si>
  <si>
    <t>V. Internet sources</t>
  </si>
  <si>
    <t xml:space="preserve">VI. List of private institutions </t>
  </si>
  <si>
    <t>Private Higher Education in Georgia (Data Tables)</t>
  </si>
  <si>
    <t>Data on enrollments with breakdowns by geographical distribution are unavalable.</t>
  </si>
  <si>
    <t>Data on enrollments with breakdowns by tyoe of program (onsite/distance) are unavalable.</t>
  </si>
  <si>
    <t xml:space="preserve"> Data on enrollments with breakdowns by level of program (undergraduate/graduate) are unavalable.</t>
  </si>
  <si>
    <t>_</t>
  </si>
  <si>
    <t>It is notable that the above is the list on private institutions that were registered by 2000. Statistical office lists 145 institutions operating by the same year. This discrepancy in figures reflects the fact that not all registered institutions manage to collect sufficient number of students in order to operate.</t>
  </si>
  <si>
    <t>-</t>
  </si>
  <si>
    <t>Number of private universities/Total number of universities</t>
  </si>
  <si>
    <t>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</si>
</sst>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Sí&quot;;&quot;Sí&quot;;&quot;No&quot;"/>
    <numFmt numFmtId="180" formatCode="&quot;Verdadero&quot;;&quot;Verdadero&quot;;&quot;Falso&quot;"/>
    <numFmt numFmtId="181" formatCode="&quot;Activado&quot;;&quot;Activado&quot;;&quot;Desactivado&quot;"/>
    <numFmt numFmtId="182" formatCode="&quot;Yes&quot;;&quot;Yes&quot;;&quot;No&quot;"/>
    <numFmt numFmtId="183" formatCode="&quot;True&quot;;&quot;True&quot;;&quot;False&quot;"/>
    <numFmt numFmtId="184" formatCode="&quot;On&quot;;&quot;On&quot;;&quot;Off&quot;"/>
    <numFmt numFmtId="185" formatCode="[$€-2]\ #,##0.00_);[Red]\([$€-2]\ #,##0.00\)"/>
    <numFmt numFmtId="186" formatCode="0;[Red]0"/>
    <numFmt numFmtId="187" formatCode="0.0"/>
  </numFmts>
  <fonts count="31">
    <font>
      <sz val="10"/>
      <name val="Arial"/>
      <family val="0"/>
    </font>
    <font>
      <sz val="8"/>
      <name val="Verdana"/>
      <family val="2"/>
    </font>
    <font>
      <b/>
      <sz val="8"/>
      <name val="Verdana"/>
      <family val="2"/>
    </font>
    <font>
      <sz val="10"/>
      <name val="Verdana"/>
      <family val="2"/>
    </font>
    <font>
      <b/>
      <sz val="10"/>
      <name val="Verdana"/>
      <family val="2"/>
    </font>
    <font>
      <u val="single"/>
      <sz val="10"/>
      <color indexed="12"/>
      <name val="Arial"/>
      <family val="0"/>
    </font>
    <font>
      <u val="single"/>
      <sz val="10"/>
      <color indexed="36"/>
      <name val="Arial"/>
      <family val="0"/>
    </font>
    <font>
      <sz val="8"/>
      <color indexed="9"/>
      <name val="Verdana"/>
      <family val="2"/>
    </font>
    <font>
      <sz val="8"/>
      <name val="Arial"/>
      <family val="2"/>
    </font>
    <font>
      <b/>
      <sz val="10"/>
      <name val="Arial"/>
      <family val="2"/>
    </font>
    <font>
      <sz val="10"/>
      <color indexed="9"/>
      <name val="Arial"/>
      <family val="2"/>
    </font>
    <font>
      <b/>
      <sz val="10"/>
      <color indexed="9"/>
      <name val="Arial"/>
      <family val="2"/>
    </font>
    <font>
      <i/>
      <sz val="8"/>
      <name val="Verdana"/>
      <family val="2"/>
    </font>
    <font>
      <b/>
      <sz val="12"/>
      <color indexed="8"/>
      <name val="Verdana"/>
      <family val="2"/>
    </font>
    <font>
      <b/>
      <sz val="12"/>
      <name val="Verdana"/>
      <family val="2"/>
    </font>
    <font>
      <b/>
      <sz val="10"/>
      <color indexed="9"/>
      <name val="Verdana"/>
      <family val="2"/>
    </font>
    <font>
      <u val="single"/>
      <sz val="8"/>
      <name val="Verdana"/>
      <family val="2"/>
    </font>
    <font>
      <sz val="8"/>
      <color indexed="12"/>
      <name val="Verdana"/>
      <family val="2"/>
    </font>
    <font>
      <vertAlign val="superscript"/>
      <sz val="8"/>
      <name val="Verdana"/>
      <family val="2"/>
    </font>
    <font>
      <sz val="7"/>
      <name val="Verdana"/>
      <family val="2"/>
    </font>
    <font>
      <sz val="7"/>
      <name val="Arial"/>
      <family val="0"/>
    </font>
    <font>
      <b/>
      <sz val="8"/>
      <name val="Arial"/>
      <family val="2"/>
    </font>
    <font>
      <b/>
      <sz val="8"/>
      <color indexed="9"/>
      <name val="Verdana"/>
      <family val="2"/>
    </font>
    <font>
      <sz val="10"/>
      <color indexed="12"/>
      <name val="Arial"/>
      <family val="2"/>
    </font>
    <font>
      <sz val="8"/>
      <color indexed="9"/>
      <name val="Arial"/>
      <family val="2"/>
    </font>
    <font>
      <vertAlign val="superscript"/>
      <sz val="10"/>
      <name val="Verdana"/>
      <family val="2"/>
    </font>
    <font>
      <b/>
      <sz val="8"/>
      <color indexed="12"/>
      <name val="Arial"/>
      <family val="2"/>
    </font>
    <font>
      <sz val="12"/>
      <name val="Times New Roman"/>
      <family val="1"/>
    </font>
    <font>
      <vertAlign val="superscript"/>
      <sz val="12"/>
      <name val="Times New Roman"/>
      <family val="1"/>
    </font>
    <font>
      <i/>
      <sz val="10"/>
      <name val="Arial"/>
      <family val="2"/>
    </font>
    <font>
      <i/>
      <sz val="8"/>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52"/>
        <bgColor indexed="64"/>
      </patternFill>
    </fill>
  </fills>
  <borders count="123">
    <border>
      <left/>
      <right/>
      <top/>
      <bottom/>
      <diagonal/>
    </border>
    <border>
      <left>
        <color indexed="63"/>
      </left>
      <right>
        <color indexed="63"/>
      </right>
      <top>
        <color indexed="63"/>
      </top>
      <bottom style="thin"/>
    </border>
    <border>
      <left>
        <color indexed="63"/>
      </left>
      <right>
        <color indexed="63"/>
      </right>
      <top style="thin"/>
      <bottom style="thin"/>
    </border>
    <border>
      <left style="hair"/>
      <right style="hair"/>
      <top style="hair"/>
      <bottom>
        <color indexed="63"/>
      </bottom>
    </border>
    <border>
      <left>
        <color indexed="63"/>
      </left>
      <right style="hair"/>
      <top style="thin"/>
      <bottom style="hair"/>
    </border>
    <border>
      <left>
        <color indexed="63"/>
      </left>
      <right style="hair"/>
      <top style="hair"/>
      <bottom style="hair"/>
    </border>
    <border>
      <left>
        <color indexed="63"/>
      </left>
      <right>
        <color indexed="63"/>
      </right>
      <top style="hair"/>
      <bottom style="hair"/>
    </border>
    <border>
      <left style="thin">
        <color indexed="54"/>
      </left>
      <right>
        <color indexed="63"/>
      </right>
      <top style="thin">
        <color indexed="54"/>
      </top>
      <bottom style="medium"/>
    </border>
    <border>
      <left>
        <color indexed="63"/>
      </left>
      <right>
        <color indexed="63"/>
      </right>
      <top style="thin">
        <color indexed="54"/>
      </top>
      <bottom style="medium"/>
    </border>
    <border>
      <left>
        <color indexed="63"/>
      </left>
      <right style="thin">
        <color indexed="54"/>
      </right>
      <top style="thin">
        <color indexed="54"/>
      </top>
      <bottom style="medium"/>
    </border>
    <border>
      <left>
        <color indexed="63"/>
      </left>
      <right style="thin">
        <color indexed="54"/>
      </right>
      <top>
        <color indexed="63"/>
      </top>
      <bottom style="thin"/>
    </border>
    <border>
      <left>
        <color indexed="63"/>
      </left>
      <right style="thin">
        <color indexed="54"/>
      </right>
      <top style="thin"/>
      <bottom style="thin"/>
    </border>
    <border>
      <left>
        <color indexed="63"/>
      </left>
      <right style="hair"/>
      <top style="hair"/>
      <bottom style="thin"/>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color indexed="63"/>
      </left>
      <right style="thin">
        <color indexed="54"/>
      </right>
      <top style="thin">
        <color indexed="54"/>
      </top>
      <bottom style="thin">
        <color indexed="54"/>
      </bottom>
    </border>
    <border>
      <left style="thin">
        <color indexed="54"/>
      </left>
      <right>
        <color indexed="63"/>
      </right>
      <top>
        <color indexed="63"/>
      </top>
      <bottom style="thin"/>
    </border>
    <border>
      <left style="thin">
        <color indexed="54"/>
      </left>
      <right>
        <color indexed="63"/>
      </right>
      <top style="thin"/>
      <bottom style="thin"/>
    </border>
    <border>
      <left>
        <color indexed="63"/>
      </left>
      <right>
        <color indexed="63"/>
      </right>
      <top style="hair">
        <color indexed="54"/>
      </top>
      <bottom style="hair">
        <color indexed="54"/>
      </bottom>
    </border>
    <border>
      <left>
        <color indexed="63"/>
      </left>
      <right style="thin">
        <color indexed="54"/>
      </right>
      <top style="hair">
        <color indexed="54"/>
      </top>
      <bottom style="hair">
        <color indexed="54"/>
      </bottom>
    </border>
    <border>
      <left>
        <color indexed="63"/>
      </left>
      <right>
        <color indexed="63"/>
      </right>
      <top style="hair">
        <color indexed="54"/>
      </top>
      <bottom style="thin">
        <color indexed="54"/>
      </bottom>
    </border>
    <border>
      <left>
        <color indexed="63"/>
      </left>
      <right style="thin">
        <color indexed="54"/>
      </right>
      <top style="hair">
        <color indexed="54"/>
      </top>
      <bottom style="thin">
        <color indexed="54"/>
      </bottom>
    </border>
    <border>
      <left>
        <color indexed="63"/>
      </left>
      <right>
        <color indexed="63"/>
      </right>
      <top>
        <color indexed="63"/>
      </top>
      <bottom style="hair">
        <color indexed="54"/>
      </bottom>
    </border>
    <border>
      <left>
        <color indexed="63"/>
      </left>
      <right style="thin">
        <color indexed="54"/>
      </right>
      <top>
        <color indexed="63"/>
      </top>
      <bottom style="hair">
        <color indexed="54"/>
      </bottom>
    </border>
    <border>
      <left>
        <color indexed="63"/>
      </left>
      <right style="thin"/>
      <top style="thin"/>
      <bottom style="thin"/>
    </border>
    <border>
      <left>
        <color indexed="63"/>
      </left>
      <right style="thin">
        <color indexed="54"/>
      </right>
      <top style="thin">
        <color indexed="54"/>
      </top>
      <bottom style="thin"/>
    </border>
    <border>
      <left>
        <color indexed="63"/>
      </left>
      <right>
        <color indexed="63"/>
      </right>
      <top style="thin">
        <color indexed="54"/>
      </top>
      <bottom style="thin"/>
    </border>
    <border>
      <left style="thin"/>
      <right>
        <color indexed="63"/>
      </right>
      <top style="thin"/>
      <bottom style="thin"/>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color indexed="63"/>
      </left>
      <right style="hair"/>
      <top>
        <color indexed="63"/>
      </top>
      <bottom style="hair"/>
    </border>
    <border>
      <left style="thin">
        <color indexed="54"/>
      </left>
      <right>
        <color indexed="63"/>
      </right>
      <top>
        <color indexed="63"/>
      </top>
      <bottom style="thin">
        <color indexed="54"/>
      </bottom>
    </border>
    <border>
      <left>
        <color indexed="63"/>
      </left>
      <right style="thin">
        <color indexed="54"/>
      </right>
      <top>
        <color indexed="63"/>
      </top>
      <bottom style="thin">
        <color indexed="54"/>
      </bottom>
    </border>
    <border>
      <left>
        <color indexed="63"/>
      </left>
      <right style="hair"/>
      <top style="hair"/>
      <bottom style="thin">
        <color indexed="54"/>
      </bottom>
    </border>
    <border>
      <left style="thin">
        <color indexed="54"/>
      </left>
      <right style="thin">
        <color indexed="54"/>
      </right>
      <top style="hair">
        <color indexed="54"/>
      </top>
      <bottom style="hair">
        <color indexed="54"/>
      </bottom>
    </border>
    <border>
      <left style="thin">
        <color indexed="54"/>
      </left>
      <right style="thin">
        <color indexed="54"/>
      </right>
      <top style="hair">
        <color indexed="54"/>
      </top>
      <bottom style="thin">
        <color indexed="54"/>
      </bottom>
    </border>
    <border>
      <left style="thin">
        <color indexed="54"/>
      </left>
      <right style="thin">
        <color indexed="54"/>
      </right>
      <top>
        <color indexed="63"/>
      </top>
      <bottom style="hair">
        <color indexed="54"/>
      </bottom>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style="thin">
        <color indexed="54"/>
      </left>
      <right>
        <color indexed="63"/>
      </right>
      <top style="thin">
        <color indexed="54"/>
      </top>
      <bottom>
        <color indexed="63"/>
      </bottom>
    </border>
    <border>
      <left>
        <color indexed="63"/>
      </left>
      <right>
        <color indexed="63"/>
      </right>
      <top>
        <color indexed="63"/>
      </top>
      <bottom style="thin">
        <color indexed="54"/>
      </bottom>
    </border>
    <border>
      <left>
        <color indexed="63"/>
      </left>
      <right style="thin">
        <color indexed="54"/>
      </right>
      <top style="hair"/>
      <bottom style="hair"/>
    </border>
    <border>
      <left>
        <color indexed="63"/>
      </left>
      <right style="thin">
        <color indexed="54"/>
      </right>
      <top style="hair"/>
      <bottom style="thin">
        <color indexed="54"/>
      </bottom>
    </border>
    <border>
      <left>
        <color indexed="63"/>
      </left>
      <right style="thin">
        <color indexed="54"/>
      </right>
      <top style="thin"/>
      <bottom style="hair"/>
    </border>
    <border>
      <left>
        <color indexed="63"/>
      </left>
      <right style="thin">
        <color indexed="54"/>
      </right>
      <top style="hair"/>
      <bottom style="thin"/>
    </border>
    <border>
      <left>
        <color indexed="63"/>
      </left>
      <right style="thin">
        <color indexed="54"/>
      </right>
      <top>
        <color indexed="63"/>
      </top>
      <bottom style="hair"/>
    </border>
    <border>
      <left style="hair">
        <color indexed="54"/>
      </left>
      <right style="hair">
        <color indexed="54"/>
      </right>
      <top style="thin"/>
      <bottom style="hair">
        <color indexed="54"/>
      </bottom>
    </border>
    <border>
      <left>
        <color indexed="63"/>
      </left>
      <right>
        <color indexed="63"/>
      </right>
      <top>
        <color indexed="63"/>
      </top>
      <bottom style="medium"/>
    </border>
    <border>
      <left>
        <color indexed="63"/>
      </left>
      <right style="hair"/>
      <top style="hair"/>
      <bottom>
        <color indexed="63"/>
      </bottom>
    </border>
    <border>
      <left>
        <color indexed="63"/>
      </left>
      <right style="thin">
        <color indexed="54"/>
      </right>
      <top style="hair"/>
      <bottom>
        <color indexed="63"/>
      </bottom>
    </border>
    <border>
      <left style="hair"/>
      <right style="thin">
        <color indexed="54"/>
      </right>
      <top style="hair"/>
      <bottom>
        <color indexed="63"/>
      </bottom>
    </border>
    <border>
      <left style="hair"/>
      <right style="hair"/>
      <top>
        <color indexed="63"/>
      </top>
      <bottom style="hair"/>
    </border>
    <border>
      <left style="hair"/>
      <right style="hair"/>
      <top style="hair"/>
      <bottom style="hair"/>
    </border>
    <border>
      <left style="hair"/>
      <right style="thin">
        <color indexed="54"/>
      </right>
      <top style="hair"/>
      <bottom style="hair"/>
    </border>
    <border>
      <left style="hair"/>
      <right style="hair"/>
      <top style="hair"/>
      <bottom style="thin"/>
    </border>
    <border>
      <left style="hair"/>
      <right style="thin">
        <color indexed="54"/>
      </right>
      <top style="hair"/>
      <bottom style="thin"/>
    </border>
    <border>
      <left>
        <color indexed="63"/>
      </left>
      <right style="hair">
        <color indexed="54"/>
      </right>
      <top>
        <color indexed="63"/>
      </top>
      <bottom style="hair">
        <color indexed="54"/>
      </bottom>
    </border>
    <border>
      <left>
        <color indexed="63"/>
      </left>
      <right style="hair">
        <color indexed="54"/>
      </right>
      <top style="hair">
        <color indexed="54"/>
      </top>
      <bottom style="thin">
        <color indexed="54"/>
      </bottom>
    </border>
    <border>
      <left style="thin">
        <color indexed="54"/>
      </left>
      <right>
        <color indexed="63"/>
      </right>
      <top>
        <color indexed="63"/>
      </top>
      <bottom style="hair">
        <color indexed="54"/>
      </bottom>
    </border>
    <border>
      <left style="thin">
        <color indexed="54"/>
      </left>
      <right>
        <color indexed="63"/>
      </right>
      <top style="hair">
        <color indexed="54"/>
      </top>
      <bottom style="hair">
        <color indexed="54"/>
      </bottom>
    </border>
    <border>
      <left style="thin">
        <color indexed="54"/>
      </left>
      <right>
        <color indexed="63"/>
      </right>
      <top style="hair">
        <color indexed="54"/>
      </top>
      <bottom style="thin">
        <color indexed="54"/>
      </bottom>
    </border>
    <border>
      <left>
        <color indexed="63"/>
      </left>
      <right style="hair"/>
      <top style="thin"/>
      <bottom>
        <color indexed="63"/>
      </bottom>
    </border>
    <border>
      <left>
        <color indexed="63"/>
      </left>
      <right style="thin">
        <color indexed="54"/>
      </right>
      <top style="thin"/>
      <bottom>
        <color indexed="63"/>
      </bottom>
    </border>
    <border>
      <left>
        <color indexed="63"/>
      </left>
      <right style="hair"/>
      <top>
        <color indexed="63"/>
      </top>
      <bottom>
        <color indexed="63"/>
      </bottom>
    </border>
    <border>
      <left style="thin">
        <color indexed="54"/>
      </left>
      <right style="hair"/>
      <top style="thin"/>
      <bottom style="thin"/>
    </border>
    <border>
      <left>
        <color indexed="63"/>
      </left>
      <right style="hair"/>
      <top style="thin"/>
      <bottom style="thin"/>
    </border>
    <border>
      <left style="hair"/>
      <right style="hair"/>
      <top style="thin"/>
      <bottom>
        <color indexed="63"/>
      </bottom>
    </border>
    <border>
      <left style="hair"/>
      <right style="hair"/>
      <top>
        <color indexed="63"/>
      </top>
      <bottom>
        <color indexed="63"/>
      </bottom>
    </border>
    <border>
      <left style="hair"/>
      <right style="thin">
        <color indexed="54"/>
      </right>
      <top style="thin"/>
      <bottom>
        <color indexed="63"/>
      </bottom>
    </border>
    <border>
      <left style="hair"/>
      <right style="thin">
        <color indexed="54"/>
      </right>
      <top>
        <color indexed="63"/>
      </top>
      <bottom style="hair"/>
    </border>
    <border>
      <left style="hair"/>
      <right style="hair"/>
      <top style="thin"/>
      <bottom style="thin"/>
    </border>
    <border>
      <left style="hair"/>
      <right style="thin">
        <color indexed="54"/>
      </right>
      <top style="thin"/>
      <bottom style="thin"/>
    </border>
    <border>
      <left style="thin">
        <color indexed="54"/>
      </left>
      <right>
        <color indexed="63"/>
      </right>
      <top style="thin"/>
      <bottom>
        <color indexed="63"/>
      </bottom>
    </border>
    <border>
      <left>
        <color indexed="63"/>
      </left>
      <right>
        <color indexed="63"/>
      </right>
      <top style="thin"/>
      <bottom>
        <color indexed="63"/>
      </bottom>
    </border>
    <border>
      <left>
        <color indexed="63"/>
      </left>
      <right style="hair"/>
      <top style="thin">
        <color indexed="54"/>
      </top>
      <bottom style="hair"/>
    </border>
    <border>
      <left>
        <color indexed="63"/>
      </left>
      <right style="thin">
        <color indexed="54"/>
      </right>
      <top style="thin">
        <color indexed="54"/>
      </top>
      <bottom style="hair"/>
    </border>
    <border>
      <left style="thin">
        <color indexed="54"/>
      </left>
      <right style="thin">
        <color indexed="54"/>
      </right>
      <top style="thin"/>
      <bottom style="thin"/>
    </border>
    <border>
      <left>
        <color indexed="63"/>
      </left>
      <right>
        <color indexed="63"/>
      </right>
      <top>
        <color indexed="63"/>
      </top>
      <bottom style="hair"/>
    </border>
    <border>
      <left style="thin">
        <color indexed="54"/>
      </left>
      <right style="thin">
        <color indexed="54"/>
      </right>
      <top>
        <color indexed="63"/>
      </top>
      <bottom>
        <color indexed="63"/>
      </bottom>
    </border>
    <border>
      <left style="thin">
        <color indexed="54"/>
      </left>
      <right style="thin">
        <color indexed="54"/>
      </right>
      <top style="thin"/>
      <bottom>
        <color indexed="63"/>
      </bottom>
    </border>
    <border>
      <left style="thin">
        <color indexed="54"/>
      </left>
      <right style="thin">
        <color indexed="54"/>
      </right>
      <top style="thin">
        <color indexed="54"/>
      </top>
      <bottom>
        <color indexed="63"/>
      </bottom>
    </border>
    <border>
      <left>
        <color indexed="63"/>
      </left>
      <right>
        <color indexed="63"/>
      </right>
      <top style="hair"/>
      <bottom style="thin">
        <color indexed="54"/>
      </bottom>
    </border>
    <border>
      <left style="thin">
        <color indexed="54"/>
      </left>
      <right style="thin">
        <color indexed="54"/>
      </right>
      <top>
        <color indexed="63"/>
      </top>
      <bottom style="thin"/>
    </border>
    <border>
      <left style="thin">
        <color indexed="54"/>
      </left>
      <right style="thin">
        <color indexed="54"/>
      </right>
      <top>
        <color indexed="63"/>
      </top>
      <bottom style="thin">
        <color indexed="54"/>
      </bottom>
    </border>
    <border>
      <left style="thin">
        <color indexed="54"/>
      </left>
      <right style="thin">
        <color indexed="54"/>
      </right>
      <top style="thin">
        <color indexed="54"/>
      </top>
      <bottom style="thin"/>
    </border>
    <border>
      <left style="hair"/>
      <right style="hair"/>
      <top>
        <color indexed="63"/>
      </top>
      <bottom style="thin"/>
    </border>
    <border>
      <left style="thin">
        <color indexed="54"/>
      </left>
      <right style="hair"/>
      <top style="thin"/>
      <bottom>
        <color indexed="63"/>
      </bottom>
    </border>
    <border>
      <left style="thin">
        <color indexed="54"/>
      </left>
      <right style="hair"/>
      <top style="thin">
        <color indexed="54"/>
      </top>
      <bottom style="hair"/>
    </border>
    <border>
      <left style="thin">
        <color indexed="54"/>
      </left>
      <right style="hair"/>
      <top>
        <color indexed="63"/>
      </top>
      <bottom style="hair"/>
    </border>
    <border>
      <left style="thin">
        <color indexed="54"/>
      </left>
      <right style="hair"/>
      <top style="hair"/>
      <bottom style="hair"/>
    </border>
    <border>
      <left style="thin">
        <color indexed="54"/>
      </left>
      <right style="hair"/>
      <top style="hair"/>
      <bottom style="thin">
        <color indexed="54"/>
      </bottom>
    </border>
    <border>
      <left style="thin">
        <color indexed="54"/>
      </left>
      <right style="hair">
        <color indexed="54"/>
      </right>
      <top style="thin"/>
      <bottom style="hair">
        <color indexed="54"/>
      </bottom>
    </border>
    <border>
      <left style="hair">
        <color indexed="54"/>
      </left>
      <right style="thin">
        <color indexed="54"/>
      </right>
      <top style="thin"/>
      <bottom style="hair">
        <color indexed="54"/>
      </bottom>
    </border>
    <border>
      <left>
        <color indexed="63"/>
      </left>
      <right style="hair">
        <color indexed="54"/>
      </right>
      <top style="thin"/>
      <bottom style="hair">
        <color indexed="54"/>
      </bottom>
    </border>
    <border>
      <left style="thin">
        <color indexed="54"/>
      </left>
      <right style="hair">
        <color indexed="54"/>
      </right>
      <top style="hair">
        <color indexed="54"/>
      </top>
      <bottom style="hair">
        <color indexed="54"/>
      </bottom>
    </border>
    <border>
      <left style="hair">
        <color indexed="54"/>
      </left>
      <right style="hair">
        <color indexed="54"/>
      </right>
      <top style="hair">
        <color indexed="54"/>
      </top>
      <bottom style="hair">
        <color indexed="54"/>
      </bottom>
    </border>
    <border>
      <left style="thin">
        <color indexed="54"/>
      </left>
      <right style="hair">
        <color indexed="54"/>
      </right>
      <top style="hair">
        <color indexed="54"/>
      </top>
      <bottom style="thin"/>
    </border>
    <border>
      <left style="hair">
        <color indexed="54"/>
      </left>
      <right style="hair">
        <color indexed="54"/>
      </right>
      <top style="hair">
        <color indexed="54"/>
      </top>
      <bottom style="thin"/>
    </border>
    <border>
      <left style="thin">
        <color indexed="54"/>
      </left>
      <right style="hair"/>
      <top>
        <color indexed="63"/>
      </top>
      <bottom>
        <color indexed="63"/>
      </bottom>
    </border>
    <border>
      <left style="hair"/>
      <right style="thin">
        <color indexed="54"/>
      </right>
      <top>
        <color indexed="63"/>
      </top>
      <bottom>
        <color indexed="63"/>
      </bottom>
    </border>
    <border>
      <left style="thin">
        <color indexed="54"/>
      </left>
      <right style="hair"/>
      <top style="hair"/>
      <bottom>
        <color indexed="63"/>
      </bottom>
    </border>
    <border>
      <left style="hair">
        <color indexed="54"/>
      </left>
      <right style="thin">
        <color indexed="54"/>
      </right>
      <top style="hair">
        <color indexed="54"/>
      </top>
      <bottom style="hair">
        <color indexed="54"/>
      </bottom>
    </border>
    <border>
      <left style="hair">
        <color indexed="54"/>
      </left>
      <right style="thin">
        <color indexed="54"/>
      </right>
      <top style="hair">
        <color indexed="54"/>
      </top>
      <bottom style="thin"/>
    </border>
    <border>
      <left style="thin">
        <color indexed="54"/>
      </left>
      <right style="hair"/>
      <top style="thin"/>
      <bottom style="hair">
        <color indexed="54"/>
      </bottom>
    </border>
    <border>
      <left style="hair"/>
      <right style="hair"/>
      <top style="thin"/>
      <bottom style="hair"/>
    </border>
    <border>
      <left style="hair"/>
      <right style="thin">
        <color indexed="54"/>
      </right>
      <top style="thin"/>
      <bottom style="hair"/>
    </border>
    <border>
      <left style="hair"/>
      <right style="hair"/>
      <top style="hair"/>
      <bottom style="thin">
        <color indexed="54"/>
      </bottom>
    </border>
    <border>
      <left style="hair"/>
      <right style="thin">
        <color indexed="54"/>
      </right>
      <top style="hair"/>
      <bottom style="thin">
        <color indexed="54"/>
      </bottom>
    </border>
    <border>
      <left>
        <color indexed="63"/>
      </left>
      <right style="thin"/>
      <top style="hair"/>
      <bottom style="hair"/>
    </border>
    <border>
      <left>
        <color indexed="63"/>
      </left>
      <right>
        <color indexed="63"/>
      </right>
      <top style="hair">
        <color indexed="54"/>
      </top>
      <bottom>
        <color indexed="63"/>
      </bottom>
    </border>
    <border>
      <left>
        <color indexed="63"/>
      </left>
      <right>
        <color indexed="63"/>
      </right>
      <top style="hair"/>
      <bottom style="thin"/>
    </border>
    <border>
      <left>
        <color indexed="63"/>
      </left>
      <right style="thin"/>
      <top style="hair"/>
      <bottom style="thin"/>
    </border>
    <border>
      <left style="thin"/>
      <right style="hair"/>
      <top style="thin"/>
      <bottom style="thin"/>
    </border>
    <border>
      <left style="thin">
        <color indexed="54"/>
      </left>
      <right style="hair">
        <color indexed="54"/>
      </right>
      <top>
        <color indexed="63"/>
      </top>
      <bottom style="hair">
        <color indexed="54"/>
      </bottom>
    </border>
    <border>
      <left style="hair">
        <color indexed="54"/>
      </left>
      <right style="hair">
        <color indexed="54"/>
      </right>
      <top>
        <color indexed="63"/>
      </top>
      <bottom style="hair">
        <color indexed="54"/>
      </bottom>
    </border>
    <border>
      <left>
        <color indexed="63"/>
      </left>
      <right style="hair">
        <color indexed="54"/>
      </right>
      <top>
        <color indexed="63"/>
      </top>
      <bottom style="thin"/>
    </border>
    <border>
      <left style="hair">
        <color indexed="54"/>
      </left>
      <right style="hair">
        <color indexed="54"/>
      </right>
      <top>
        <color indexed="63"/>
      </top>
      <bottom style="thin"/>
    </border>
    <border>
      <left style="hair">
        <color indexed="54"/>
      </left>
      <right style="thin">
        <color indexed="54"/>
      </right>
      <top>
        <color indexed="63"/>
      </top>
      <bottom style="thin"/>
    </border>
    <border>
      <left>
        <color indexed="63"/>
      </left>
      <right>
        <color indexed="63"/>
      </right>
      <top style="medium"/>
      <bottom style="thin"/>
    </border>
    <border>
      <left style="thin">
        <color indexed="54"/>
      </left>
      <right>
        <color indexed="63"/>
      </right>
      <top style="thin">
        <color indexed="54"/>
      </top>
      <bottom style="thin"/>
    </border>
    <border>
      <left style="thin">
        <color indexed="54"/>
      </left>
      <right>
        <color indexed="63"/>
      </right>
      <top style="thin">
        <color indexed="54"/>
      </top>
      <bottom style="hair">
        <color indexed="54"/>
      </bottom>
    </border>
    <border>
      <left>
        <color indexed="63"/>
      </left>
      <right>
        <color indexed="63"/>
      </right>
      <top style="thin">
        <color indexed="54"/>
      </top>
      <bottom style="hair">
        <color indexed="54"/>
      </bottom>
    </border>
    <border>
      <left>
        <color indexed="63"/>
      </left>
      <right style="thin">
        <color indexed="54"/>
      </right>
      <top style="thin">
        <color indexed="54"/>
      </top>
      <bottom style="hair">
        <color indexed="54"/>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89">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center" vertical="top"/>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0" borderId="0" xfId="0" applyFont="1" applyAlignment="1">
      <alignment vertical="center"/>
    </xf>
    <xf numFmtId="0" fontId="2" fillId="0" borderId="0" xfId="0" applyFont="1" applyAlignment="1">
      <alignment vertical="top"/>
    </xf>
    <xf numFmtId="0" fontId="0" fillId="0" borderId="0" xfId="0" applyFont="1" applyFill="1" applyAlignment="1">
      <alignment/>
    </xf>
    <xf numFmtId="0" fontId="1" fillId="3" borderId="3" xfId="0" applyFont="1" applyFill="1" applyBorder="1" applyAlignment="1">
      <alignment horizontal="center" vertical="top"/>
    </xf>
    <xf numFmtId="0" fontId="0" fillId="3" borderId="0" xfId="0" applyFont="1" applyFill="1" applyBorder="1" applyAlignment="1">
      <alignment/>
    </xf>
    <xf numFmtId="0" fontId="5" fillId="0" borderId="0" xfId="20" applyFont="1" applyFill="1" applyAlignment="1">
      <alignment vertical="top"/>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9" fillId="0" borderId="0" xfId="0" applyFont="1" applyAlignment="1">
      <alignment/>
    </xf>
    <xf numFmtId="0" fontId="5" fillId="0" borderId="0" xfId="20" applyFont="1" applyAlignment="1">
      <alignment/>
    </xf>
    <xf numFmtId="178" fontId="1" fillId="3" borderId="6" xfId="22" applyNumberFormat="1" applyFont="1" applyFill="1" applyBorder="1" applyAlignment="1">
      <alignment horizontal="center" vertical="top"/>
    </xf>
    <xf numFmtId="0" fontId="7" fillId="4" borderId="7" xfId="0" applyFont="1" applyFill="1" applyBorder="1" applyAlignment="1">
      <alignment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3" borderId="12" xfId="0" applyFont="1" applyFill="1" applyBorder="1" applyAlignment="1">
      <alignment horizontal="center" vertical="top"/>
    </xf>
    <xf numFmtId="0" fontId="7" fillId="4" borderId="9"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3" fillId="5" borderId="13" xfId="0" applyFont="1" applyFill="1" applyBorder="1" applyAlignment="1">
      <alignment vertical="top"/>
    </xf>
    <xf numFmtId="0" fontId="7" fillId="5" borderId="14" xfId="0" applyFont="1" applyFill="1" applyBorder="1" applyAlignment="1">
      <alignment vertical="top"/>
    </xf>
    <xf numFmtId="0" fontId="7" fillId="5" borderId="14" xfId="0" applyFont="1" applyFill="1" applyBorder="1" applyAlignment="1">
      <alignment horizontal="center" vertical="top"/>
    </xf>
    <xf numFmtId="0" fontId="7" fillId="5" borderId="15" xfId="0" applyFont="1" applyFill="1" applyBorder="1" applyAlignment="1">
      <alignment horizontal="center" vertical="top"/>
    </xf>
    <xf numFmtId="0" fontId="2" fillId="2" borderId="16" xfId="0" applyFont="1" applyFill="1" applyBorder="1" applyAlignment="1">
      <alignment vertical="top"/>
    </xf>
    <xf numFmtId="0" fontId="2" fillId="2" borderId="17" xfId="0" applyFont="1" applyFill="1" applyBorder="1" applyAlignment="1">
      <alignment vertical="top"/>
    </xf>
    <xf numFmtId="0" fontId="1" fillId="3" borderId="0" xfId="0" applyFont="1" applyFill="1" applyBorder="1" applyAlignment="1">
      <alignment horizontal="center" vertical="top"/>
    </xf>
    <xf numFmtId="0" fontId="1" fillId="0" borderId="0" xfId="0" applyFont="1" applyFill="1" applyBorder="1" applyAlignment="1">
      <alignment horizontal="center" vertical="top"/>
    </xf>
    <xf numFmtId="0" fontId="7" fillId="0" borderId="0" xfId="0" applyFont="1" applyFill="1" applyBorder="1" applyAlignment="1">
      <alignment horizontal="center" vertical="top"/>
    </xf>
    <xf numFmtId="0" fontId="7" fillId="0" borderId="0" xfId="0" applyFont="1" applyFill="1" applyBorder="1" applyAlignment="1">
      <alignment horizontal="center" vertical="center"/>
    </xf>
    <xf numFmtId="178" fontId="0" fillId="0" borderId="0" xfId="22" applyNumberFormat="1" applyFont="1" applyFill="1" applyBorder="1" applyAlignment="1">
      <alignment horizontal="center" vertical="top"/>
    </xf>
    <xf numFmtId="178" fontId="1" fillId="0" borderId="0" xfId="22" applyNumberFormat="1" applyFont="1" applyFill="1" applyBorder="1" applyAlignment="1">
      <alignment horizontal="center" vertical="top"/>
    </xf>
    <xf numFmtId="0" fontId="1" fillId="0" borderId="0" xfId="0" applyFont="1" applyFill="1" applyAlignment="1">
      <alignment horizontal="center" vertical="top"/>
    </xf>
    <xf numFmtId="0" fontId="2" fillId="0" borderId="0" xfId="0" applyFont="1" applyAlignment="1">
      <alignment/>
    </xf>
    <xf numFmtId="0" fontId="0" fillId="3" borderId="0" xfId="0" applyFont="1" applyFill="1" applyBorder="1" applyAlignment="1">
      <alignment vertical="top"/>
    </xf>
    <xf numFmtId="0" fontId="1" fillId="0" borderId="18" xfId="0" applyFont="1" applyBorder="1" applyAlignment="1">
      <alignment vertical="top" wrapText="1"/>
    </xf>
    <xf numFmtId="178" fontId="0" fillId="3" borderId="18" xfId="22" applyNumberFormat="1" applyFont="1" applyFill="1" applyBorder="1" applyAlignment="1">
      <alignment horizontal="center" vertical="top"/>
    </xf>
    <xf numFmtId="178" fontId="0" fillId="3" borderId="19" xfId="22" applyNumberFormat="1" applyFont="1" applyFill="1" applyBorder="1" applyAlignment="1">
      <alignment horizontal="center" vertical="top"/>
    </xf>
    <xf numFmtId="178" fontId="1" fillId="3" borderId="18" xfId="22" applyNumberFormat="1" applyFont="1" applyFill="1" applyBorder="1" applyAlignment="1">
      <alignment horizontal="center" vertical="top"/>
    </xf>
    <xf numFmtId="178" fontId="1" fillId="3" borderId="19" xfId="22" applyNumberFormat="1" applyFont="1" applyFill="1" applyBorder="1" applyAlignment="1">
      <alignment horizontal="center" vertical="top"/>
    </xf>
    <xf numFmtId="178" fontId="0" fillId="3" borderId="20" xfId="22" applyNumberFormat="1" applyFont="1" applyFill="1" applyBorder="1" applyAlignment="1">
      <alignment horizontal="center" vertical="top"/>
    </xf>
    <xf numFmtId="178" fontId="0" fillId="3" borderId="21" xfId="22" applyNumberFormat="1" applyFont="1" applyFill="1" applyBorder="1" applyAlignment="1">
      <alignment horizontal="center" vertical="top"/>
    </xf>
    <xf numFmtId="0" fontId="1" fillId="0" borderId="22" xfId="0" applyFont="1" applyBorder="1" applyAlignment="1">
      <alignment vertical="top" wrapText="1"/>
    </xf>
    <xf numFmtId="178" fontId="0" fillId="3" borderId="22" xfId="22" applyNumberFormat="1" applyFont="1" applyFill="1" applyBorder="1" applyAlignment="1">
      <alignment horizontal="center" vertical="top"/>
    </xf>
    <xf numFmtId="178" fontId="0" fillId="3" borderId="23" xfId="22" applyNumberFormat="1" applyFont="1" applyFill="1" applyBorder="1" applyAlignment="1">
      <alignment horizontal="center" vertical="top"/>
    </xf>
    <xf numFmtId="0" fontId="10" fillId="4" borderId="24" xfId="0" applyFont="1" applyFill="1" applyBorder="1" applyAlignment="1">
      <alignment/>
    </xf>
    <xf numFmtId="0" fontId="10" fillId="4" borderId="25" xfId="0" applyFont="1" applyFill="1" applyBorder="1" applyAlignment="1">
      <alignment/>
    </xf>
    <xf numFmtId="0" fontId="7" fillId="4" borderId="26" xfId="0" applyFont="1" applyFill="1" applyBorder="1" applyAlignment="1">
      <alignment horizontal="center" vertical="center"/>
    </xf>
    <xf numFmtId="0" fontId="7" fillId="4" borderId="25" xfId="0" applyFont="1" applyFill="1" applyBorder="1" applyAlignment="1">
      <alignment horizontal="center" vertical="center"/>
    </xf>
    <xf numFmtId="0" fontId="1" fillId="2" borderId="16" xfId="0" applyFont="1" applyFill="1" applyBorder="1" applyAlignment="1">
      <alignment vertical="top"/>
    </xf>
    <xf numFmtId="0" fontId="1" fillId="2" borderId="17" xfId="0" applyFont="1" applyFill="1" applyBorder="1" applyAlignment="1">
      <alignment vertical="top"/>
    </xf>
    <xf numFmtId="0" fontId="14" fillId="5" borderId="13" xfId="0" applyFont="1" applyFill="1" applyBorder="1" applyAlignment="1">
      <alignment vertical="top"/>
    </xf>
    <xf numFmtId="0" fontId="1" fillId="5" borderId="14" xfId="0" applyFont="1" applyFill="1" applyBorder="1" applyAlignment="1">
      <alignment vertical="top"/>
    </xf>
    <xf numFmtId="0" fontId="1" fillId="5" borderId="14" xfId="0" applyFont="1" applyFill="1" applyBorder="1" applyAlignment="1">
      <alignment horizontal="center" vertical="top"/>
    </xf>
    <xf numFmtId="0" fontId="1" fillId="5" borderId="15" xfId="0" applyFont="1" applyFill="1" applyBorder="1" applyAlignment="1">
      <alignment horizontal="center" vertical="top"/>
    </xf>
    <xf numFmtId="0" fontId="10" fillId="4" borderId="27" xfId="0" applyFont="1" applyFill="1" applyBorder="1" applyAlignment="1">
      <alignment/>
    </xf>
    <xf numFmtId="0" fontId="1" fillId="2" borderId="0" xfId="0" applyFont="1" applyFill="1" applyBorder="1" applyAlignment="1">
      <alignment vertical="top"/>
    </xf>
    <xf numFmtId="0" fontId="1" fillId="3" borderId="0" xfId="0" applyFont="1" applyFill="1" applyBorder="1" applyAlignment="1">
      <alignment vertical="top"/>
    </xf>
    <xf numFmtId="0" fontId="1" fillId="2" borderId="28" xfId="0" applyFont="1" applyFill="1" applyBorder="1" applyAlignment="1">
      <alignment vertical="top"/>
    </xf>
    <xf numFmtId="0" fontId="1" fillId="2" borderId="29" xfId="0" applyFont="1" applyFill="1" applyBorder="1" applyAlignment="1">
      <alignment vertical="top"/>
    </xf>
    <xf numFmtId="0" fontId="1" fillId="2" borderId="30" xfId="0" applyFont="1" applyFill="1" applyBorder="1" applyAlignment="1">
      <alignment horizontal="center" vertical="top"/>
    </xf>
    <xf numFmtId="0" fontId="1" fillId="2" borderId="5" xfId="0" applyFont="1" applyFill="1" applyBorder="1" applyAlignment="1">
      <alignment horizontal="center" vertical="top"/>
    </xf>
    <xf numFmtId="0" fontId="1" fillId="2" borderId="31" xfId="0" applyFont="1" applyFill="1" applyBorder="1" applyAlignment="1">
      <alignment vertical="top"/>
    </xf>
    <xf numFmtId="0" fontId="1" fillId="2" borderId="32" xfId="0" applyFont="1" applyFill="1" applyBorder="1" applyAlignment="1">
      <alignment vertical="top"/>
    </xf>
    <xf numFmtId="0" fontId="1" fillId="2" borderId="33" xfId="0" applyFont="1" applyFill="1" applyBorder="1" applyAlignment="1">
      <alignment horizontal="center" vertical="top"/>
    </xf>
    <xf numFmtId="0" fontId="1" fillId="2" borderId="1" xfId="0" applyFont="1" applyFill="1" applyBorder="1" applyAlignment="1">
      <alignment vertical="top"/>
    </xf>
    <xf numFmtId="0" fontId="1" fillId="2" borderId="2" xfId="0" applyFont="1" applyFill="1" applyBorder="1" applyAlignment="1">
      <alignment vertical="top"/>
    </xf>
    <xf numFmtId="0" fontId="1" fillId="0" borderId="34" xfId="0" applyFont="1" applyBorder="1" applyAlignment="1">
      <alignment vertical="top" wrapText="1"/>
    </xf>
    <xf numFmtId="0" fontId="1" fillId="0" borderId="18" xfId="0" applyFont="1" applyBorder="1" applyAlignment="1">
      <alignment horizontal="center"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1" fillId="0" borderId="22" xfId="0" applyFont="1" applyBorder="1" applyAlignment="1">
      <alignment horizontal="center" vertical="top" wrapText="1"/>
    </xf>
    <xf numFmtId="0" fontId="7" fillId="4" borderId="37" xfId="0" applyFont="1" applyFill="1" applyBorder="1" applyAlignment="1">
      <alignment vertical="top"/>
    </xf>
    <xf numFmtId="0" fontId="7" fillId="4" borderId="37" xfId="0" applyFont="1" applyFill="1" applyBorder="1" applyAlignment="1">
      <alignment horizontal="center" vertical="top"/>
    </xf>
    <xf numFmtId="0" fontId="7" fillId="4" borderId="38" xfId="0" applyFont="1" applyFill="1" applyBorder="1" applyAlignment="1">
      <alignment horizontal="center" vertical="top"/>
    </xf>
    <xf numFmtId="0" fontId="7" fillId="4" borderId="39" xfId="0" applyFont="1" applyFill="1" applyBorder="1" applyAlignment="1">
      <alignment vertical="top"/>
    </xf>
    <xf numFmtId="0" fontId="7" fillId="4" borderId="31" xfId="0" applyFont="1" applyFill="1" applyBorder="1" applyAlignment="1">
      <alignment vertical="top" wrapText="1"/>
    </xf>
    <xf numFmtId="0" fontId="7" fillId="4" borderId="40" xfId="0" applyFont="1" applyFill="1" applyBorder="1" applyAlignment="1">
      <alignment vertical="top"/>
    </xf>
    <xf numFmtId="0" fontId="7" fillId="4" borderId="40" xfId="0" applyFont="1" applyFill="1" applyBorder="1" applyAlignment="1">
      <alignment horizontal="center" vertical="top"/>
    </xf>
    <xf numFmtId="0" fontId="7" fillId="4" borderId="32" xfId="0" applyFont="1" applyFill="1" applyBorder="1" applyAlignment="1">
      <alignment horizontal="center" vertical="top"/>
    </xf>
    <xf numFmtId="0" fontId="1" fillId="2" borderId="40" xfId="0" applyFont="1" applyFill="1" applyBorder="1" applyAlignment="1">
      <alignment vertical="top"/>
    </xf>
    <xf numFmtId="1" fontId="8" fillId="3" borderId="0" xfId="21" applyNumberFormat="1" applyFont="1" applyFill="1" applyBorder="1" applyAlignment="1">
      <alignment horizontal="left"/>
      <protection/>
    </xf>
    <xf numFmtId="0" fontId="1" fillId="0" borderId="23"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2" borderId="41" xfId="0" applyFont="1" applyFill="1" applyBorder="1" applyAlignment="1">
      <alignment horizontal="center" vertical="top"/>
    </xf>
    <xf numFmtId="0" fontId="1" fillId="2" borderId="42" xfId="0" applyFont="1" applyFill="1" applyBorder="1" applyAlignment="1">
      <alignment horizontal="center" vertical="top"/>
    </xf>
    <xf numFmtId="0" fontId="11" fillId="4" borderId="13" xfId="0" applyFont="1" applyFill="1" applyBorder="1" applyAlignment="1">
      <alignment/>
    </xf>
    <xf numFmtId="0" fontId="10" fillId="4" borderId="14" xfId="0" applyFont="1" applyFill="1" applyBorder="1" applyAlignment="1">
      <alignment/>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1" fillId="3" borderId="43" xfId="0" applyFont="1" applyFill="1" applyBorder="1" applyAlignment="1">
      <alignment horizontal="center" vertical="top"/>
    </xf>
    <xf numFmtId="0" fontId="1" fillId="3" borderId="41" xfId="0" applyFont="1" applyFill="1" applyBorder="1" applyAlignment="1">
      <alignment horizontal="center" vertical="top"/>
    </xf>
    <xf numFmtId="0" fontId="1" fillId="3" borderId="44" xfId="0" applyFont="1" applyFill="1" applyBorder="1" applyAlignment="1">
      <alignment horizontal="center" vertical="top"/>
    </xf>
    <xf numFmtId="0" fontId="1" fillId="2" borderId="45" xfId="0" applyFont="1" applyFill="1" applyBorder="1" applyAlignment="1">
      <alignment horizontal="center" vertical="top"/>
    </xf>
    <xf numFmtId="0" fontId="1" fillId="2" borderId="0" xfId="0" applyFont="1" applyFill="1" applyBorder="1" applyAlignment="1">
      <alignment/>
    </xf>
    <xf numFmtId="0" fontId="1" fillId="3" borderId="46" xfId="0" applyFont="1" applyFill="1" applyBorder="1" applyAlignment="1">
      <alignment horizontal="center" vertical="top"/>
    </xf>
    <xf numFmtId="0" fontId="1" fillId="2" borderId="40" xfId="0" applyFont="1" applyFill="1" applyBorder="1" applyAlignment="1">
      <alignment/>
    </xf>
    <xf numFmtId="0" fontId="15" fillId="4" borderId="47" xfId="0" applyFont="1" applyFill="1" applyBorder="1" applyAlignment="1">
      <alignment vertical="top" wrapText="1"/>
    </xf>
    <xf numFmtId="0" fontId="9" fillId="5" borderId="13" xfId="0" applyFont="1" applyFill="1" applyBorder="1" applyAlignment="1">
      <alignment/>
    </xf>
    <xf numFmtId="0" fontId="0" fillId="5" borderId="15" xfId="0" applyFill="1" applyBorder="1" applyAlignment="1">
      <alignment/>
    </xf>
    <xf numFmtId="3" fontId="1" fillId="3" borderId="48" xfId="0" applyNumberFormat="1" applyFont="1" applyFill="1" applyBorder="1" applyAlignment="1">
      <alignment horizontal="center" vertical="top"/>
    </xf>
    <xf numFmtId="3" fontId="1" fillId="3" borderId="49" xfId="0" applyNumberFormat="1" applyFont="1" applyFill="1" applyBorder="1" applyAlignment="1">
      <alignment horizontal="center" vertical="top"/>
    </xf>
    <xf numFmtId="3" fontId="1" fillId="3" borderId="3" xfId="0" applyNumberFormat="1" applyFont="1" applyFill="1" applyBorder="1" applyAlignment="1">
      <alignment horizontal="center" vertical="top"/>
    </xf>
    <xf numFmtId="3" fontId="1" fillId="3" borderId="50" xfId="0" applyNumberFormat="1" applyFont="1" applyFill="1" applyBorder="1" applyAlignment="1">
      <alignment horizontal="center" vertical="top"/>
    </xf>
    <xf numFmtId="3" fontId="1" fillId="3" borderId="51" xfId="0" applyNumberFormat="1" applyFont="1" applyFill="1" applyBorder="1" applyAlignment="1">
      <alignment horizontal="center" vertical="top"/>
    </xf>
    <xf numFmtId="3" fontId="1" fillId="3" borderId="5" xfId="0" applyNumberFormat="1" applyFont="1" applyFill="1" applyBorder="1" applyAlignment="1">
      <alignment horizontal="center" vertical="top"/>
    </xf>
    <xf numFmtId="3" fontId="1" fillId="3" borderId="52" xfId="0" applyNumberFormat="1" applyFont="1" applyFill="1" applyBorder="1" applyAlignment="1">
      <alignment horizontal="center" vertical="top"/>
    </xf>
    <xf numFmtId="3" fontId="1" fillId="3" borderId="53" xfId="0" applyNumberFormat="1" applyFont="1" applyFill="1" applyBorder="1" applyAlignment="1">
      <alignment horizontal="center" vertical="top"/>
    </xf>
    <xf numFmtId="3" fontId="1" fillId="3" borderId="12" xfId="0" applyNumberFormat="1" applyFont="1" applyFill="1" applyBorder="1" applyAlignment="1">
      <alignment horizontal="center" vertical="top"/>
    </xf>
    <xf numFmtId="3" fontId="1" fillId="3" borderId="54" xfId="0" applyNumberFormat="1" applyFont="1" applyFill="1" applyBorder="1" applyAlignment="1">
      <alignment horizontal="center" vertical="top"/>
    </xf>
    <xf numFmtId="3" fontId="1" fillId="3" borderId="55" xfId="0" applyNumberFormat="1" applyFont="1" applyFill="1" applyBorder="1" applyAlignment="1">
      <alignment horizontal="center" vertical="top"/>
    </xf>
    <xf numFmtId="3" fontId="1" fillId="2" borderId="11" xfId="0" applyNumberFormat="1" applyFont="1" applyFill="1" applyBorder="1" applyAlignment="1">
      <alignment horizontal="center" vertical="top"/>
    </xf>
    <xf numFmtId="3" fontId="1" fillId="2" borderId="56" xfId="0" applyNumberFormat="1" applyFont="1" applyFill="1" applyBorder="1" applyAlignment="1">
      <alignment horizontal="center" vertical="top"/>
    </xf>
    <xf numFmtId="3" fontId="1" fillId="2" borderId="57" xfId="0" applyNumberFormat="1" applyFont="1" applyFill="1" applyBorder="1" applyAlignment="1">
      <alignment horizontal="center" vertical="top"/>
    </xf>
    <xf numFmtId="0" fontId="2" fillId="2" borderId="1" xfId="0" applyFont="1" applyFill="1" applyBorder="1" applyAlignment="1">
      <alignment vertical="top"/>
    </xf>
    <xf numFmtId="3" fontId="2" fillId="2" borderId="1" xfId="0" applyNumberFormat="1" applyFont="1" applyFill="1" applyBorder="1" applyAlignment="1">
      <alignment horizontal="center" vertical="top"/>
    </xf>
    <xf numFmtId="0" fontId="9" fillId="0" borderId="0" xfId="0" applyFont="1" applyAlignment="1">
      <alignment/>
    </xf>
    <xf numFmtId="0" fontId="2" fillId="2" borderId="2" xfId="0" applyFont="1" applyFill="1" applyBorder="1" applyAlignment="1">
      <alignment vertical="top"/>
    </xf>
    <xf numFmtId="3" fontId="2" fillId="2" borderId="2" xfId="0" applyNumberFormat="1" applyFont="1" applyFill="1" applyBorder="1" applyAlignment="1">
      <alignment horizontal="center" vertical="top"/>
    </xf>
    <xf numFmtId="3" fontId="2" fillId="2" borderId="11" xfId="0" applyNumberFormat="1" applyFont="1" applyFill="1" applyBorder="1" applyAlignment="1">
      <alignment horizontal="center" vertical="top"/>
    </xf>
    <xf numFmtId="3" fontId="2" fillId="2" borderId="10" xfId="0" applyNumberFormat="1" applyFont="1" applyFill="1" applyBorder="1" applyAlignment="1">
      <alignment horizontal="center" vertical="top"/>
    </xf>
    <xf numFmtId="0" fontId="0" fillId="2" borderId="58" xfId="0" applyFont="1" applyFill="1" applyBorder="1" applyAlignment="1">
      <alignment vertical="top"/>
    </xf>
    <xf numFmtId="0" fontId="1" fillId="2" borderId="23" xfId="0" applyFont="1" applyFill="1" applyBorder="1" applyAlignment="1">
      <alignment vertical="top" wrapText="1"/>
    </xf>
    <xf numFmtId="0" fontId="0" fillId="2" borderId="59" xfId="0" applyFont="1" applyFill="1" applyBorder="1" applyAlignment="1">
      <alignment vertical="top"/>
    </xf>
    <xf numFmtId="0" fontId="1" fillId="2" borderId="19" xfId="0" applyFont="1" applyFill="1" applyBorder="1" applyAlignment="1">
      <alignment horizontal="left" vertical="top" wrapText="1"/>
    </xf>
    <xf numFmtId="0" fontId="0" fillId="2" borderId="60" xfId="0" applyFont="1" applyFill="1" applyBorder="1" applyAlignment="1">
      <alignment vertical="top"/>
    </xf>
    <xf numFmtId="0" fontId="1" fillId="2" borderId="21" xfId="0" applyFont="1" applyFill="1" applyBorder="1" applyAlignment="1">
      <alignment horizontal="left" vertical="top" wrapText="1"/>
    </xf>
    <xf numFmtId="0" fontId="1" fillId="2" borderId="22" xfId="0" applyFont="1" applyFill="1" applyBorder="1" applyAlignment="1">
      <alignment vertical="top" wrapText="1"/>
    </xf>
    <xf numFmtId="0" fontId="1" fillId="2" borderId="18" xfId="0" applyFont="1" applyFill="1" applyBorder="1" applyAlignment="1">
      <alignment horizontal="left" vertical="top" wrapText="1"/>
    </xf>
    <xf numFmtId="0" fontId="0" fillId="2" borderId="28" xfId="0" applyFont="1" applyFill="1" applyBorder="1" applyAlignment="1">
      <alignment vertical="top"/>
    </xf>
    <xf numFmtId="0" fontId="1" fillId="2" borderId="41" xfId="0" applyFont="1" applyFill="1" applyBorder="1" applyAlignment="1">
      <alignment horizontal="left" vertical="top" wrapText="1"/>
    </xf>
    <xf numFmtId="0" fontId="0" fillId="2" borderId="31" xfId="0" applyFont="1" applyFill="1" applyBorder="1" applyAlignment="1">
      <alignment vertical="top"/>
    </xf>
    <xf numFmtId="0" fontId="1" fillId="2" borderId="42" xfId="0" applyFont="1" applyFill="1" applyBorder="1" applyAlignment="1">
      <alignment horizontal="left" vertical="top" wrapText="1"/>
    </xf>
    <xf numFmtId="0" fontId="1" fillId="2" borderId="45" xfId="0" applyFont="1" applyFill="1" applyBorder="1" applyAlignment="1">
      <alignment vertical="top" wrapText="1"/>
    </xf>
    <xf numFmtId="0" fontId="10" fillId="4" borderId="15" xfId="0" applyFont="1" applyFill="1" applyBorder="1" applyAlignment="1">
      <alignment/>
    </xf>
    <xf numFmtId="3" fontId="1" fillId="3" borderId="61" xfId="0" applyNumberFormat="1" applyFont="1" applyFill="1" applyBorder="1" applyAlignment="1">
      <alignment horizontal="center" vertical="top"/>
    </xf>
    <xf numFmtId="3" fontId="1" fillId="3" borderId="62" xfId="0" applyNumberFormat="1" applyFont="1" applyFill="1" applyBorder="1" applyAlignment="1">
      <alignment horizontal="center" vertical="top"/>
    </xf>
    <xf numFmtId="3" fontId="1" fillId="3" borderId="63" xfId="0" applyNumberFormat="1" applyFont="1" applyFill="1" applyBorder="1" applyAlignment="1">
      <alignment horizontal="center" vertical="top"/>
    </xf>
    <xf numFmtId="3" fontId="1" fillId="3" borderId="29" xfId="0" applyNumberFormat="1" applyFont="1" applyFill="1" applyBorder="1" applyAlignment="1">
      <alignment horizontal="center" vertical="top"/>
    </xf>
    <xf numFmtId="3" fontId="1" fillId="2" borderId="64" xfId="0" applyNumberFormat="1" applyFont="1" applyFill="1" applyBorder="1" applyAlignment="1">
      <alignment horizontal="center" vertical="top"/>
    </xf>
    <xf numFmtId="3" fontId="1" fillId="2" borderId="65" xfId="0" applyNumberFormat="1" applyFont="1" applyFill="1" applyBorder="1" applyAlignment="1">
      <alignment horizontal="center" vertical="top"/>
    </xf>
    <xf numFmtId="3" fontId="1" fillId="3" borderId="66" xfId="0" applyNumberFormat="1" applyFont="1" applyFill="1" applyBorder="1" applyAlignment="1">
      <alignment horizontal="center" vertical="top"/>
    </xf>
    <xf numFmtId="3" fontId="1" fillId="3" borderId="67" xfId="0" applyNumberFormat="1" applyFont="1" applyFill="1" applyBorder="1" applyAlignment="1">
      <alignment horizontal="center" vertical="top"/>
    </xf>
    <xf numFmtId="3" fontId="1" fillId="3" borderId="68" xfId="0" applyNumberFormat="1" applyFont="1" applyFill="1" applyBorder="1" applyAlignment="1">
      <alignment horizontal="center" vertical="top"/>
    </xf>
    <xf numFmtId="3" fontId="1" fillId="3" borderId="30" xfId="0" applyNumberFormat="1" applyFont="1" applyFill="1" applyBorder="1" applyAlignment="1">
      <alignment horizontal="center" vertical="top"/>
    </xf>
    <xf numFmtId="3" fontId="1" fillId="3" borderId="69" xfId="0" applyNumberFormat="1" applyFont="1" applyFill="1" applyBorder="1" applyAlignment="1">
      <alignment horizontal="center" vertical="top"/>
    </xf>
    <xf numFmtId="3" fontId="1" fillId="2" borderId="70" xfId="0" applyNumberFormat="1" applyFont="1" applyFill="1" applyBorder="1" applyAlignment="1">
      <alignment horizontal="center" vertical="top"/>
    </xf>
    <xf numFmtId="3" fontId="1" fillId="2" borderId="71" xfId="0" applyNumberFormat="1" applyFont="1" applyFill="1" applyBorder="1" applyAlignment="1">
      <alignment horizontal="center" vertical="top"/>
    </xf>
    <xf numFmtId="0" fontId="2" fillId="2" borderId="72" xfId="0" applyFont="1" applyFill="1" applyBorder="1" applyAlignment="1">
      <alignment vertical="top"/>
    </xf>
    <xf numFmtId="0" fontId="1" fillId="2" borderId="62" xfId="0" applyFont="1" applyFill="1" applyBorder="1" applyAlignment="1">
      <alignment vertical="top"/>
    </xf>
    <xf numFmtId="0" fontId="1" fillId="2" borderId="73" xfId="0" applyFont="1" applyFill="1" applyBorder="1" applyAlignment="1">
      <alignment horizontal="center" vertical="top"/>
    </xf>
    <xf numFmtId="0" fontId="1" fillId="2" borderId="62" xfId="0" applyFont="1" applyFill="1" applyBorder="1" applyAlignment="1">
      <alignment horizontal="center" vertical="top"/>
    </xf>
    <xf numFmtId="0" fontId="1" fillId="2" borderId="39" xfId="0" applyFont="1" applyFill="1" applyBorder="1" applyAlignment="1">
      <alignment vertical="top"/>
    </xf>
    <xf numFmtId="0" fontId="1" fillId="2" borderId="38" xfId="0" applyFont="1" applyFill="1" applyBorder="1" applyAlignment="1">
      <alignment vertical="top"/>
    </xf>
    <xf numFmtId="0" fontId="1" fillId="2" borderId="74" xfId="0" applyFont="1" applyFill="1" applyBorder="1" applyAlignment="1">
      <alignment horizontal="center" vertical="top"/>
    </xf>
    <xf numFmtId="0" fontId="1" fillId="2" borderId="75" xfId="0" applyFont="1" applyFill="1" applyBorder="1" applyAlignment="1">
      <alignment horizontal="center" vertical="top"/>
    </xf>
    <xf numFmtId="0" fontId="1" fillId="3" borderId="67" xfId="0" applyFont="1" applyFill="1" applyBorder="1" applyAlignment="1">
      <alignment horizontal="center" vertical="top"/>
    </xf>
    <xf numFmtId="0" fontId="1" fillId="2" borderId="64" xfId="0" applyFont="1" applyFill="1" applyBorder="1" applyAlignment="1">
      <alignment horizontal="center" vertical="top"/>
    </xf>
    <xf numFmtId="0" fontId="1" fillId="2" borderId="65" xfId="0" applyFont="1" applyFill="1" applyBorder="1" applyAlignment="1">
      <alignment horizontal="center" vertical="top"/>
    </xf>
    <xf numFmtId="0" fontId="1" fillId="2" borderId="0" xfId="0" applyFont="1" applyFill="1" applyBorder="1" applyAlignment="1">
      <alignment horizontal="left" vertical="top" indent="1"/>
    </xf>
    <xf numFmtId="0" fontId="1" fillId="2" borderId="76" xfId="0" applyFont="1" applyFill="1" applyBorder="1" applyAlignment="1">
      <alignment horizontal="center" vertical="top"/>
    </xf>
    <xf numFmtId="178" fontId="1" fillId="3" borderId="77" xfId="22" applyNumberFormat="1" applyFont="1" applyFill="1" applyBorder="1" applyAlignment="1">
      <alignment horizontal="center" vertical="top"/>
    </xf>
    <xf numFmtId="178" fontId="1" fillId="3" borderId="45" xfId="22" applyNumberFormat="1" applyFont="1" applyFill="1" applyBorder="1" applyAlignment="1">
      <alignment horizontal="center" vertical="top"/>
    </xf>
    <xf numFmtId="0" fontId="1" fillId="2" borderId="0" xfId="0" applyFont="1" applyFill="1" applyBorder="1" applyAlignment="1">
      <alignment horizontal="left" indent="1"/>
    </xf>
    <xf numFmtId="0" fontId="1" fillId="2" borderId="61" xfId="0" applyFont="1" applyFill="1" applyBorder="1" applyAlignment="1">
      <alignment horizontal="center" vertical="top"/>
    </xf>
    <xf numFmtId="0" fontId="1" fillId="2" borderId="20" xfId="0" applyFont="1" applyFill="1" applyBorder="1" applyAlignment="1">
      <alignment horizontal="left" vertical="top" wrapText="1"/>
    </xf>
    <xf numFmtId="0" fontId="7" fillId="4" borderId="37" xfId="0" applyFont="1" applyFill="1" applyBorder="1" applyAlignment="1">
      <alignment horizontal="center" vertical="center"/>
    </xf>
    <xf numFmtId="0" fontId="1" fillId="3" borderId="78" xfId="0" applyFont="1" applyFill="1" applyBorder="1" applyAlignment="1">
      <alignment horizontal="center" vertical="top"/>
    </xf>
    <xf numFmtId="0" fontId="1" fillId="2" borderId="79" xfId="0" applyFont="1" applyFill="1" applyBorder="1" applyAlignment="1">
      <alignment horizontal="center" vertical="top"/>
    </xf>
    <xf numFmtId="0" fontId="1" fillId="2" borderId="80" xfId="0" applyFont="1" applyFill="1" applyBorder="1" applyAlignment="1">
      <alignment horizontal="center" vertical="top"/>
    </xf>
    <xf numFmtId="0" fontId="1" fillId="2" borderId="78" xfId="0" applyFont="1" applyFill="1" applyBorder="1" applyAlignment="1">
      <alignment horizontal="center" vertical="top"/>
    </xf>
    <xf numFmtId="0" fontId="10" fillId="4" borderId="14" xfId="0" applyFont="1" applyFill="1" applyBorder="1" applyAlignment="1">
      <alignment horizontal="center"/>
    </xf>
    <xf numFmtId="0" fontId="1" fillId="0" borderId="77" xfId="0" applyFont="1" applyBorder="1" applyAlignment="1">
      <alignment horizontal="center" vertical="top" wrapText="1"/>
    </xf>
    <xf numFmtId="0" fontId="1" fillId="0" borderId="6" xfId="0" applyFont="1" applyBorder="1" applyAlignment="1">
      <alignment horizontal="center" vertical="top" wrapText="1"/>
    </xf>
    <xf numFmtId="0" fontId="1" fillId="0" borderId="81" xfId="0" applyFont="1" applyBorder="1" applyAlignment="1">
      <alignment horizontal="center" vertical="top" wrapText="1"/>
    </xf>
    <xf numFmtId="0" fontId="10" fillId="4" borderId="26" xfId="0" applyFont="1" applyFill="1" applyBorder="1" applyAlignment="1">
      <alignment horizontal="center"/>
    </xf>
    <xf numFmtId="0" fontId="0" fillId="3" borderId="0" xfId="0" applyFont="1" applyFill="1" applyBorder="1" applyAlignment="1">
      <alignment horizontal="center"/>
    </xf>
    <xf numFmtId="0" fontId="0" fillId="0" borderId="0" xfId="0" applyAlignment="1">
      <alignment horizontal="center"/>
    </xf>
    <xf numFmtId="0" fontId="1" fillId="2" borderId="82" xfId="0" applyFont="1" applyFill="1" applyBorder="1" applyAlignment="1">
      <alignment horizontal="center" vertical="top"/>
    </xf>
    <xf numFmtId="0" fontId="1" fillId="2" borderId="83" xfId="0" applyFont="1" applyFill="1" applyBorder="1" applyAlignment="1">
      <alignment horizontal="center" vertical="top"/>
    </xf>
    <xf numFmtId="0" fontId="12" fillId="0" borderId="22" xfId="0" applyFont="1" applyBorder="1" applyAlignment="1">
      <alignment horizontal="center" vertical="top" wrapText="1"/>
    </xf>
    <xf numFmtId="0" fontId="3" fillId="0" borderId="0" xfId="0" applyFont="1" applyAlignment="1">
      <alignment horizontal="center"/>
    </xf>
    <xf numFmtId="0" fontId="2" fillId="2" borderId="76" xfId="0" applyFont="1" applyFill="1" applyBorder="1" applyAlignment="1">
      <alignment horizontal="center" vertical="top"/>
    </xf>
    <xf numFmtId="0" fontId="1" fillId="3" borderId="78" xfId="0" applyFont="1" applyFill="1" applyBorder="1" applyAlignment="1">
      <alignment horizontal="center"/>
    </xf>
    <xf numFmtId="0" fontId="2" fillId="2" borderId="84" xfId="0" applyFont="1" applyFill="1" applyBorder="1" applyAlignment="1">
      <alignment horizontal="center" vertical="top"/>
    </xf>
    <xf numFmtId="0" fontId="1" fillId="2" borderId="10" xfId="0" applyFont="1" applyFill="1" applyBorder="1" applyAlignment="1">
      <alignment horizontal="left" vertical="top" indent="1"/>
    </xf>
    <xf numFmtId="0" fontId="1" fillId="2" borderId="12" xfId="0" applyFont="1" applyFill="1" applyBorder="1" applyAlignment="1">
      <alignment horizontal="center" vertical="top"/>
    </xf>
    <xf numFmtId="0" fontId="1" fillId="2" borderId="44" xfId="0" applyFont="1" applyFill="1" applyBorder="1" applyAlignment="1">
      <alignment horizontal="center" vertical="top"/>
    </xf>
    <xf numFmtId="0" fontId="1" fillId="0" borderId="36" xfId="0" applyFont="1" applyBorder="1" applyAlignment="1">
      <alignment horizontal="center" vertical="top" wrapText="1"/>
    </xf>
    <xf numFmtId="0" fontId="1" fillId="2" borderId="10" xfId="0" applyFont="1" applyFill="1" applyBorder="1" applyAlignment="1">
      <alignment horizontal="left" indent="1"/>
    </xf>
    <xf numFmtId="3" fontId="1" fillId="2" borderId="61" xfId="0" applyNumberFormat="1" applyFont="1" applyFill="1" applyBorder="1" applyAlignment="1">
      <alignment horizontal="center" vertical="top"/>
    </xf>
    <xf numFmtId="0" fontId="16" fillId="2" borderId="28" xfId="0" applyFont="1" applyFill="1" applyBorder="1" applyAlignment="1">
      <alignment vertical="top"/>
    </xf>
    <xf numFmtId="0" fontId="16" fillId="2" borderId="0" xfId="0" applyFont="1" applyFill="1" applyBorder="1" applyAlignment="1">
      <alignment/>
    </xf>
    <xf numFmtId="3" fontId="1" fillId="3" borderId="85" xfId="0" applyNumberFormat="1" applyFont="1" applyFill="1" applyBorder="1" applyAlignment="1">
      <alignment horizontal="center" vertical="top"/>
    </xf>
    <xf numFmtId="0" fontId="1" fillId="2" borderId="17" xfId="0" applyFont="1" applyFill="1" applyBorder="1" applyAlignment="1">
      <alignment horizontal="center" vertical="top"/>
    </xf>
    <xf numFmtId="0" fontId="1" fillId="2" borderId="72" xfId="0" applyFont="1" applyFill="1" applyBorder="1" applyAlignment="1">
      <alignment horizontal="center" vertical="top"/>
    </xf>
    <xf numFmtId="0" fontId="1" fillId="2" borderId="16" xfId="0" applyFont="1" applyFill="1" applyBorder="1" applyAlignment="1">
      <alignment horizontal="center" vertical="top"/>
    </xf>
    <xf numFmtId="0" fontId="1" fillId="2" borderId="86" xfId="0" applyFont="1" applyFill="1" applyBorder="1" applyAlignment="1">
      <alignment horizontal="center" vertical="top"/>
    </xf>
    <xf numFmtId="0" fontId="1" fillId="2" borderId="87" xfId="0" applyFont="1" applyFill="1" applyBorder="1" applyAlignment="1">
      <alignment horizontal="center" vertical="top"/>
    </xf>
    <xf numFmtId="0" fontId="1" fillId="2" borderId="88" xfId="0" applyFont="1" applyFill="1" applyBorder="1" applyAlignment="1">
      <alignment horizontal="center" vertical="top"/>
    </xf>
    <xf numFmtId="0" fontId="1" fillId="2" borderId="89" xfId="0" applyFont="1" applyFill="1" applyBorder="1" applyAlignment="1">
      <alignment horizontal="center" vertical="top"/>
    </xf>
    <xf numFmtId="0" fontId="1" fillId="2" borderId="90" xfId="0" applyFont="1" applyFill="1" applyBorder="1" applyAlignment="1">
      <alignment horizontal="center" vertical="top"/>
    </xf>
    <xf numFmtId="0" fontId="18" fillId="3" borderId="28" xfId="0" applyFont="1" applyFill="1" applyBorder="1" applyAlignment="1">
      <alignment horizontal="left" vertical="top"/>
    </xf>
    <xf numFmtId="0" fontId="19" fillId="0" borderId="0" xfId="0" applyFont="1" applyAlignment="1">
      <alignment vertical="top"/>
    </xf>
    <xf numFmtId="0" fontId="19" fillId="0" borderId="0" xfId="0" applyFont="1" applyFill="1" applyAlignment="1">
      <alignment horizontal="center" vertical="top"/>
    </xf>
    <xf numFmtId="0" fontId="19" fillId="0" borderId="34" xfId="0" applyFont="1" applyBorder="1" applyAlignment="1">
      <alignment horizontal="center" vertical="top" wrapText="1"/>
    </xf>
    <xf numFmtId="0" fontId="19" fillId="0" borderId="35" xfId="0" applyFont="1" applyBorder="1" applyAlignment="1">
      <alignment horizontal="center" vertical="top" wrapText="1"/>
    </xf>
    <xf numFmtId="0" fontId="22" fillId="4" borderId="39" xfId="0" applyFont="1" applyFill="1" applyBorder="1" applyAlignment="1">
      <alignment vertical="top"/>
    </xf>
    <xf numFmtId="0" fontId="5" fillId="0" borderId="0" xfId="20" applyAlignment="1">
      <alignment vertical="top"/>
    </xf>
    <xf numFmtId="0" fontId="23" fillId="0" borderId="0" xfId="0" applyFont="1" applyAlignment="1">
      <alignment/>
    </xf>
    <xf numFmtId="0" fontId="17" fillId="3" borderId="91" xfId="0" applyFont="1" applyFill="1" applyBorder="1" applyAlignment="1">
      <alignment horizontal="center" vertical="top"/>
    </xf>
    <xf numFmtId="0" fontId="17" fillId="3" borderId="46" xfId="0" applyFont="1" applyFill="1" applyBorder="1" applyAlignment="1">
      <alignment horizontal="center" vertical="top"/>
    </xf>
    <xf numFmtId="0" fontId="17" fillId="3" borderId="92" xfId="0" applyFont="1" applyFill="1" applyBorder="1" applyAlignment="1">
      <alignment horizontal="center" vertical="top"/>
    </xf>
    <xf numFmtId="0" fontId="17" fillId="3" borderId="93" xfId="0" applyFont="1" applyFill="1" applyBorder="1" applyAlignment="1">
      <alignment horizontal="center" vertical="top"/>
    </xf>
    <xf numFmtId="0" fontId="17" fillId="3" borderId="94" xfId="0" applyFont="1" applyFill="1" applyBorder="1" applyAlignment="1">
      <alignment horizontal="center" vertical="top"/>
    </xf>
    <xf numFmtId="0" fontId="17" fillId="3" borderId="95" xfId="0" applyFont="1" applyFill="1" applyBorder="1" applyAlignment="1">
      <alignment horizontal="center" vertical="top"/>
    </xf>
    <xf numFmtId="0" fontId="17" fillId="3" borderId="96" xfId="0" applyFont="1" applyFill="1" applyBorder="1" applyAlignment="1">
      <alignment horizontal="center" vertical="top"/>
    </xf>
    <xf numFmtId="0" fontId="17" fillId="3" borderId="97" xfId="0" applyFont="1" applyFill="1" applyBorder="1" applyAlignment="1">
      <alignment horizontal="center" vertical="top"/>
    </xf>
    <xf numFmtId="0" fontId="17" fillId="3" borderId="98" xfId="0" applyFont="1" applyFill="1" applyBorder="1" applyAlignment="1">
      <alignment horizontal="center" vertical="top"/>
    </xf>
    <xf numFmtId="0" fontId="17" fillId="3" borderId="67" xfId="0" applyFont="1" applyFill="1" applyBorder="1" applyAlignment="1">
      <alignment horizontal="center" vertical="top"/>
    </xf>
    <xf numFmtId="0" fontId="17" fillId="3" borderId="99" xfId="0" applyFont="1" applyFill="1" applyBorder="1" applyAlignment="1">
      <alignment horizontal="center" vertical="top"/>
    </xf>
    <xf numFmtId="0" fontId="17" fillId="3" borderId="63" xfId="0" applyFont="1" applyFill="1" applyBorder="1" applyAlignment="1">
      <alignment horizontal="center" vertical="top"/>
    </xf>
    <xf numFmtId="0" fontId="17" fillId="3" borderId="100" xfId="0" applyFont="1" applyFill="1" applyBorder="1" applyAlignment="1">
      <alignment horizontal="center" vertical="top"/>
    </xf>
    <xf numFmtId="0" fontId="17" fillId="3" borderId="3" xfId="0" applyFont="1" applyFill="1" applyBorder="1" applyAlignment="1">
      <alignment horizontal="center" vertical="top"/>
    </xf>
    <xf numFmtId="0" fontId="17" fillId="3" borderId="50" xfId="0" applyFont="1" applyFill="1" applyBorder="1" applyAlignment="1">
      <alignment horizontal="center" vertical="top"/>
    </xf>
    <xf numFmtId="0" fontId="17" fillId="3" borderId="48" xfId="0" applyFont="1" applyFill="1" applyBorder="1" applyAlignment="1">
      <alignment horizontal="center" vertical="top"/>
    </xf>
    <xf numFmtId="0" fontId="7" fillId="4" borderId="13" xfId="0" applyFont="1" applyFill="1" applyBorder="1" applyAlignment="1">
      <alignment vertical="center"/>
    </xf>
    <xf numFmtId="0" fontId="7" fillId="4" borderId="15" xfId="0" applyFont="1" applyFill="1" applyBorder="1" applyAlignment="1">
      <alignment vertical="center"/>
    </xf>
    <xf numFmtId="0" fontId="7" fillId="4" borderId="13" xfId="0" applyFont="1" applyFill="1" applyBorder="1" applyAlignment="1">
      <alignment horizontal="center" vertical="center"/>
    </xf>
    <xf numFmtId="0" fontId="17" fillId="2" borderId="29" xfId="0" applyFont="1" applyFill="1" applyBorder="1" applyAlignment="1">
      <alignment horizontal="left" vertical="top" indent="2"/>
    </xf>
    <xf numFmtId="0" fontId="18" fillId="2" borderId="84" xfId="0" applyFont="1" applyFill="1" applyBorder="1" applyAlignment="1">
      <alignment horizontal="center" vertical="top"/>
    </xf>
    <xf numFmtId="0" fontId="18" fillId="3" borderId="78" xfId="0" applyFont="1" applyFill="1" applyBorder="1" applyAlignment="1">
      <alignment horizontal="center" vertical="top"/>
    </xf>
    <xf numFmtId="0" fontId="18" fillId="2" borderId="76" xfId="0" applyFont="1" applyFill="1" applyBorder="1" applyAlignment="1">
      <alignment horizontal="center" vertical="top"/>
    </xf>
    <xf numFmtId="0" fontId="18" fillId="2" borderId="79" xfId="0" applyFont="1" applyFill="1" applyBorder="1" applyAlignment="1">
      <alignment horizontal="center" vertical="top"/>
    </xf>
    <xf numFmtId="0" fontId="18" fillId="2" borderId="80" xfId="0" applyFont="1" applyFill="1" applyBorder="1" applyAlignment="1">
      <alignment horizontal="center" vertical="top"/>
    </xf>
    <xf numFmtId="0" fontId="18" fillId="2" borderId="78" xfId="0" applyFont="1" applyFill="1" applyBorder="1" applyAlignment="1">
      <alignment horizontal="center" vertical="top"/>
    </xf>
    <xf numFmtId="0" fontId="18" fillId="2" borderId="82" xfId="0" applyFont="1" applyFill="1" applyBorder="1" applyAlignment="1">
      <alignment horizontal="center" vertical="top"/>
    </xf>
    <xf numFmtId="3" fontId="1" fillId="2" borderId="1" xfId="0" applyNumberFormat="1" applyFont="1" applyFill="1" applyBorder="1" applyAlignment="1">
      <alignment horizontal="center" vertical="top"/>
    </xf>
    <xf numFmtId="3" fontId="1" fillId="2" borderId="10" xfId="0" applyNumberFormat="1" applyFont="1" applyFill="1" applyBorder="1" applyAlignment="1">
      <alignment horizontal="center" vertical="top"/>
    </xf>
    <xf numFmtId="3" fontId="1" fillId="2" borderId="2" xfId="0" applyNumberFormat="1" applyFont="1" applyFill="1" applyBorder="1" applyAlignment="1">
      <alignment horizontal="center" vertical="top"/>
    </xf>
    <xf numFmtId="3" fontId="1" fillId="2" borderId="73" xfId="0" applyNumberFormat="1" applyFont="1" applyFill="1" applyBorder="1" applyAlignment="1">
      <alignment horizontal="center" vertical="top"/>
    </xf>
    <xf numFmtId="3" fontId="1" fillId="2" borderId="62" xfId="0" applyNumberFormat="1" applyFont="1" applyFill="1" applyBorder="1" applyAlignment="1">
      <alignment horizontal="center" vertical="top"/>
    </xf>
    <xf numFmtId="3" fontId="1" fillId="2" borderId="74" xfId="0" applyNumberFormat="1" applyFont="1" applyFill="1" applyBorder="1" applyAlignment="1">
      <alignment horizontal="center" vertical="top"/>
    </xf>
    <xf numFmtId="3" fontId="1" fillId="2" borderId="75" xfId="0" applyNumberFormat="1" applyFont="1" applyFill="1" applyBorder="1" applyAlignment="1">
      <alignment horizontal="center" vertical="top"/>
    </xf>
    <xf numFmtId="3" fontId="1" fillId="2" borderId="30" xfId="0" applyNumberFormat="1" applyFont="1" applyFill="1" applyBorder="1" applyAlignment="1">
      <alignment horizontal="center" vertical="top"/>
    </xf>
    <xf numFmtId="3" fontId="1" fillId="2" borderId="5" xfId="0" applyNumberFormat="1" applyFont="1" applyFill="1" applyBorder="1" applyAlignment="1">
      <alignment horizontal="center" vertical="top"/>
    </xf>
    <xf numFmtId="3" fontId="1" fillId="2" borderId="41" xfId="0" applyNumberFormat="1" applyFont="1" applyFill="1" applyBorder="1" applyAlignment="1">
      <alignment horizontal="center" vertical="top"/>
    </xf>
    <xf numFmtId="3" fontId="1" fillId="2" borderId="48" xfId="0" applyNumberFormat="1" applyFont="1" applyFill="1" applyBorder="1" applyAlignment="1">
      <alignment horizontal="center" vertical="top"/>
    </xf>
    <xf numFmtId="3" fontId="1" fillId="2" borderId="49" xfId="0" applyNumberFormat="1" applyFont="1" applyFill="1" applyBorder="1" applyAlignment="1">
      <alignment horizontal="center" vertical="top"/>
    </xf>
    <xf numFmtId="3" fontId="1" fillId="2" borderId="12" xfId="0" applyNumberFormat="1" applyFont="1" applyFill="1" applyBorder="1" applyAlignment="1">
      <alignment horizontal="center" vertical="top"/>
    </xf>
    <xf numFmtId="3" fontId="1" fillId="2" borderId="44" xfId="0" applyNumberFormat="1" applyFont="1" applyFill="1" applyBorder="1" applyAlignment="1">
      <alignment horizontal="center" vertical="top"/>
    </xf>
    <xf numFmtId="3" fontId="17" fillId="3" borderId="67" xfId="0" applyNumberFormat="1" applyFont="1" applyFill="1" applyBorder="1" applyAlignment="1">
      <alignment horizontal="center" vertical="top"/>
    </xf>
    <xf numFmtId="3" fontId="17" fillId="3" borderId="99" xfId="0" applyNumberFormat="1" applyFont="1" applyFill="1" applyBorder="1" applyAlignment="1">
      <alignment horizontal="center" vertical="top"/>
    </xf>
    <xf numFmtId="3" fontId="17" fillId="3" borderId="48" xfId="0" applyNumberFormat="1" applyFont="1" applyFill="1" applyBorder="1" applyAlignment="1">
      <alignment horizontal="center" vertical="top"/>
    </xf>
    <xf numFmtId="3" fontId="17" fillId="3" borderId="3" xfId="0" applyNumberFormat="1" applyFont="1" applyFill="1" applyBorder="1" applyAlignment="1">
      <alignment horizontal="center" vertical="top"/>
    </xf>
    <xf numFmtId="3" fontId="17" fillId="3" borderId="50" xfId="0" applyNumberFormat="1" applyFont="1" applyFill="1" applyBorder="1" applyAlignment="1">
      <alignment horizontal="center" vertical="top"/>
    </xf>
    <xf numFmtId="3" fontId="17" fillId="3" borderId="91" xfId="0" applyNumberFormat="1" applyFont="1" applyFill="1" applyBorder="1" applyAlignment="1">
      <alignment horizontal="center" vertical="top"/>
    </xf>
    <xf numFmtId="3" fontId="17" fillId="3" borderId="46" xfId="0" applyNumberFormat="1" applyFont="1" applyFill="1" applyBorder="1" applyAlignment="1">
      <alignment horizontal="center" vertical="top"/>
    </xf>
    <xf numFmtId="3" fontId="17" fillId="3" borderId="92" xfId="0" applyNumberFormat="1" applyFont="1" applyFill="1" applyBorder="1" applyAlignment="1">
      <alignment horizontal="center" vertical="top"/>
    </xf>
    <xf numFmtId="3" fontId="17" fillId="3" borderId="94" xfId="0" applyNumberFormat="1" applyFont="1" applyFill="1" applyBorder="1" applyAlignment="1">
      <alignment horizontal="center" vertical="top"/>
    </xf>
    <xf numFmtId="3" fontId="17" fillId="3" borderId="95" xfId="0" applyNumberFormat="1" applyFont="1" applyFill="1" applyBorder="1" applyAlignment="1">
      <alignment horizontal="center" vertical="top"/>
    </xf>
    <xf numFmtId="3" fontId="17" fillId="3" borderId="101" xfId="0" applyNumberFormat="1" applyFont="1" applyFill="1" applyBorder="1" applyAlignment="1">
      <alignment horizontal="center" vertical="top"/>
    </xf>
    <xf numFmtId="3" fontId="17" fillId="3" borderId="96" xfId="0" applyNumberFormat="1" applyFont="1" applyFill="1" applyBorder="1" applyAlignment="1">
      <alignment horizontal="center" vertical="top"/>
    </xf>
    <xf numFmtId="3" fontId="17" fillId="3" borderId="97" xfId="0" applyNumberFormat="1" applyFont="1" applyFill="1" applyBorder="1" applyAlignment="1">
      <alignment horizontal="center" vertical="top"/>
    </xf>
    <xf numFmtId="3" fontId="17" fillId="3" borderId="102" xfId="0" applyNumberFormat="1" applyFont="1" applyFill="1" applyBorder="1" applyAlignment="1">
      <alignment horizontal="center" vertical="top"/>
    </xf>
    <xf numFmtId="178" fontId="8" fillId="3" borderId="22" xfId="22" applyNumberFormat="1" applyFont="1" applyFill="1" applyBorder="1" applyAlignment="1">
      <alignment horizontal="center" vertical="top"/>
    </xf>
    <xf numFmtId="178" fontId="8" fillId="3" borderId="23" xfId="22" applyNumberFormat="1" applyFont="1" applyFill="1" applyBorder="1" applyAlignment="1">
      <alignment horizontal="center" vertical="top"/>
    </xf>
    <xf numFmtId="178" fontId="8" fillId="3" borderId="20" xfId="22" applyNumberFormat="1" applyFont="1" applyFill="1" applyBorder="1" applyAlignment="1">
      <alignment horizontal="center" vertical="top"/>
    </xf>
    <xf numFmtId="178" fontId="8" fillId="3" borderId="21" xfId="22" applyNumberFormat="1" applyFont="1" applyFill="1" applyBorder="1" applyAlignment="1">
      <alignment horizontal="center" vertical="top"/>
    </xf>
    <xf numFmtId="3" fontId="17" fillId="3" borderId="103" xfId="0" applyNumberFormat="1" applyFont="1" applyFill="1" applyBorder="1" applyAlignment="1">
      <alignment horizontal="center" vertical="top"/>
    </xf>
    <xf numFmtId="3" fontId="17" fillId="3" borderId="4" xfId="0" applyNumberFormat="1" applyFont="1" applyFill="1" applyBorder="1" applyAlignment="1">
      <alignment horizontal="center" vertical="top"/>
    </xf>
    <xf numFmtId="3" fontId="17" fillId="3" borderId="104" xfId="0" applyNumberFormat="1" applyFont="1" applyFill="1" applyBorder="1" applyAlignment="1">
      <alignment horizontal="center" vertical="top"/>
    </xf>
    <xf numFmtId="3" fontId="17" fillId="3" borderId="105" xfId="0" applyNumberFormat="1" applyFont="1" applyFill="1" applyBorder="1" applyAlignment="1">
      <alignment horizontal="center" vertical="top"/>
    </xf>
    <xf numFmtId="3" fontId="17" fillId="3" borderId="5" xfId="0" applyNumberFormat="1" applyFont="1" applyFill="1" applyBorder="1" applyAlignment="1">
      <alignment horizontal="center" vertical="top"/>
    </xf>
    <xf numFmtId="3" fontId="17" fillId="3" borderId="52" xfId="0" applyNumberFormat="1" applyFont="1" applyFill="1" applyBorder="1" applyAlignment="1">
      <alignment horizontal="center" vertical="top"/>
    </xf>
    <xf numFmtId="3" fontId="17" fillId="3" borderId="53" xfId="0" applyNumberFormat="1" applyFont="1" applyFill="1" applyBorder="1" applyAlignment="1">
      <alignment horizontal="center" vertical="top"/>
    </xf>
    <xf numFmtId="3" fontId="17" fillId="3" borderId="12" xfId="0" applyNumberFormat="1" applyFont="1" applyFill="1" applyBorder="1" applyAlignment="1">
      <alignment horizontal="center" vertical="top"/>
    </xf>
    <xf numFmtId="3" fontId="17" fillId="3" borderId="54" xfId="0" applyNumberFormat="1" applyFont="1" applyFill="1" applyBorder="1" applyAlignment="1">
      <alignment horizontal="center" vertical="top"/>
    </xf>
    <xf numFmtId="3" fontId="17" fillId="3" borderId="55" xfId="0" applyNumberFormat="1" applyFont="1" applyFill="1" applyBorder="1" applyAlignment="1">
      <alignment horizontal="center" vertical="top"/>
    </xf>
    <xf numFmtId="3" fontId="1" fillId="2" borderId="33" xfId="0" applyNumberFormat="1" applyFont="1" applyFill="1" applyBorder="1" applyAlignment="1">
      <alignment horizontal="center" vertical="top"/>
    </xf>
    <xf numFmtId="3" fontId="1" fillId="2" borderId="106" xfId="0" applyNumberFormat="1" applyFont="1" applyFill="1" applyBorder="1" applyAlignment="1">
      <alignment horizontal="center" vertical="top"/>
    </xf>
    <xf numFmtId="3" fontId="1" fillId="2" borderId="107" xfId="0" applyNumberFormat="1" applyFont="1" applyFill="1" applyBorder="1" applyAlignment="1">
      <alignment horizontal="center" vertical="top"/>
    </xf>
    <xf numFmtId="178" fontId="8" fillId="3" borderId="18" xfId="22" applyNumberFormat="1" applyFont="1" applyFill="1" applyBorder="1" applyAlignment="1">
      <alignment horizontal="center" vertical="top"/>
    </xf>
    <xf numFmtId="178" fontId="8" fillId="3" borderId="19" xfId="22" applyNumberFormat="1" applyFont="1" applyFill="1" applyBorder="1" applyAlignment="1">
      <alignment horizontal="center" vertical="top"/>
    </xf>
    <xf numFmtId="3" fontId="1" fillId="2" borderId="45" xfId="0" applyNumberFormat="1" applyFont="1" applyFill="1" applyBorder="1" applyAlignment="1">
      <alignment horizontal="center" vertical="top"/>
    </xf>
    <xf numFmtId="0" fontId="18" fillId="2" borderId="83" xfId="0" applyFont="1" applyFill="1" applyBorder="1" applyAlignment="1">
      <alignment horizontal="center" vertical="top"/>
    </xf>
    <xf numFmtId="0" fontId="1" fillId="0" borderId="34" xfId="0" applyFont="1" applyBorder="1" applyAlignment="1">
      <alignment horizontal="center" vertical="top" wrapText="1"/>
    </xf>
    <xf numFmtId="0" fontId="1" fillId="0" borderId="35" xfId="0" applyFont="1" applyBorder="1" applyAlignment="1">
      <alignment horizontal="center" vertical="top" wrapText="1"/>
    </xf>
    <xf numFmtId="0" fontId="17" fillId="3" borderId="12" xfId="0" applyFont="1" applyFill="1" applyBorder="1" applyAlignment="1">
      <alignment horizontal="center" vertical="top"/>
    </xf>
    <xf numFmtId="0" fontId="17" fillId="3" borderId="44" xfId="0" applyFont="1" applyFill="1" applyBorder="1" applyAlignment="1">
      <alignment horizontal="center" vertical="top"/>
    </xf>
    <xf numFmtId="3" fontId="17" fillId="3" borderId="61" xfId="0" applyNumberFormat="1" applyFont="1" applyFill="1" applyBorder="1" applyAlignment="1">
      <alignment horizontal="center" vertical="top"/>
    </xf>
    <xf numFmtId="3" fontId="17" fillId="3" borderId="66" xfId="0" applyNumberFormat="1" applyFont="1" applyFill="1" applyBorder="1" applyAlignment="1">
      <alignment horizontal="center" vertical="top"/>
    </xf>
    <xf numFmtId="3" fontId="17" fillId="3" borderId="68" xfId="0" applyNumberFormat="1" applyFont="1" applyFill="1" applyBorder="1" applyAlignment="1">
      <alignment horizontal="center" vertical="top"/>
    </xf>
    <xf numFmtId="3" fontId="1" fillId="2" borderId="76" xfId="0" applyNumberFormat="1" applyFont="1" applyFill="1" applyBorder="1" applyAlignment="1">
      <alignment horizontal="center" vertical="top"/>
    </xf>
    <xf numFmtId="3" fontId="17" fillId="3" borderId="62" xfId="0" applyNumberFormat="1" applyFont="1" applyFill="1" applyBorder="1" applyAlignment="1">
      <alignment horizontal="center" vertical="top"/>
    </xf>
    <xf numFmtId="3" fontId="17" fillId="3" borderId="63" xfId="0" applyNumberFormat="1" applyFont="1" applyFill="1" applyBorder="1" applyAlignment="1">
      <alignment horizontal="center" vertical="top"/>
    </xf>
    <xf numFmtId="3" fontId="17" fillId="3" borderId="29" xfId="0" applyNumberFormat="1" applyFont="1" applyFill="1" applyBorder="1" applyAlignment="1">
      <alignment horizontal="center" vertical="top"/>
    </xf>
    <xf numFmtId="3" fontId="17" fillId="3" borderId="49" xfId="0" applyNumberFormat="1" applyFont="1" applyFill="1" applyBorder="1" applyAlignment="1">
      <alignment horizontal="center" vertical="top"/>
    </xf>
    <xf numFmtId="3" fontId="1" fillId="2" borderId="42" xfId="0" applyNumberFormat="1" applyFont="1" applyFill="1" applyBorder="1" applyAlignment="1">
      <alignment horizontal="center" vertical="top"/>
    </xf>
    <xf numFmtId="0" fontId="17" fillId="3" borderId="4" xfId="0" applyFont="1" applyFill="1" applyBorder="1" applyAlignment="1">
      <alignment horizontal="center" vertical="top"/>
    </xf>
    <xf numFmtId="0" fontId="17" fillId="3" borderId="104" xfId="0" applyFont="1" applyFill="1" applyBorder="1" applyAlignment="1">
      <alignment horizontal="center" vertical="top"/>
    </xf>
    <xf numFmtId="0" fontId="17" fillId="3" borderId="105" xfId="0" applyFont="1" applyFill="1" applyBorder="1" applyAlignment="1">
      <alignment horizontal="center" vertical="top"/>
    </xf>
    <xf numFmtId="0" fontId="17" fillId="3" borderId="5" xfId="0" applyFont="1" applyFill="1" applyBorder="1" applyAlignment="1">
      <alignment horizontal="center" vertical="top"/>
    </xf>
    <xf numFmtId="0" fontId="17" fillId="3" borderId="52" xfId="0" applyFont="1" applyFill="1" applyBorder="1" applyAlignment="1">
      <alignment horizontal="center" vertical="top"/>
    </xf>
    <xf numFmtId="0" fontId="17" fillId="3" borderId="53" xfId="0" applyFont="1" applyFill="1" applyBorder="1" applyAlignment="1">
      <alignment horizontal="center" vertical="top"/>
    </xf>
    <xf numFmtId="0" fontId="17" fillId="3" borderId="43" xfId="0" applyFont="1" applyFill="1" applyBorder="1" applyAlignment="1">
      <alignment horizontal="center" vertical="top"/>
    </xf>
    <xf numFmtId="0" fontId="17" fillId="3" borderId="41" xfId="0" applyFont="1" applyFill="1" applyBorder="1" applyAlignment="1">
      <alignment horizontal="center" vertical="top"/>
    </xf>
    <xf numFmtId="0" fontId="18" fillId="2" borderId="76" xfId="0" applyFont="1" applyFill="1" applyBorder="1" applyAlignment="1">
      <alignment horizontal="left" vertical="top"/>
    </xf>
    <xf numFmtId="0" fontId="18" fillId="2" borderId="78" xfId="0" applyFont="1" applyFill="1" applyBorder="1" applyAlignment="1">
      <alignment horizontal="left" vertical="top"/>
    </xf>
    <xf numFmtId="0" fontId="18" fillId="2" borderId="83" xfId="0" applyFont="1" applyFill="1" applyBorder="1" applyAlignment="1">
      <alignment horizontal="left" vertical="top"/>
    </xf>
    <xf numFmtId="0" fontId="17" fillId="2" borderId="29" xfId="0" applyFont="1" applyFill="1" applyBorder="1" applyAlignment="1">
      <alignment horizontal="left" vertical="top" indent="1"/>
    </xf>
    <xf numFmtId="0" fontId="17" fillId="3" borderId="30" xfId="0" applyFont="1" applyFill="1" applyBorder="1" applyAlignment="1">
      <alignment horizontal="center" vertical="top"/>
    </xf>
    <xf numFmtId="0" fontId="17" fillId="3" borderId="51" xfId="0" applyFont="1" applyFill="1" applyBorder="1" applyAlignment="1">
      <alignment horizontal="center" vertical="top"/>
    </xf>
    <xf numFmtId="0" fontId="24" fillId="4" borderId="14" xfId="0" applyFont="1" applyFill="1" applyBorder="1" applyAlignment="1">
      <alignment horizontal="center"/>
    </xf>
    <xf numFmtId="0" fontId="25" fillId="2" borderId="82" xfId="0" applyFont="1" applyFill="1" applyBorder="1" applyAlignment="1">
      <alignment horizontal="center" vertical="top"/>
    </xf>
    <xf numFmtId="0" fontId="25" fillId="3" borderId="78" xfId="0" applyFont="1" applyFill="1" applyBorder="1" applyAlignment="1">
      <alignment horizontal="center" vertical="top"/>
    </xf>
    <xf numFmtId="0" fontId="3" fillId="0" borderId="0" xfId="0" applyFont="1" applyFill="1" applyBorder="1" applyAlignment="1">
      <alignment/>
    </xf>
    <xf numFmtId="0" fontId="0" fillId="0" borderId="0" xfId="0" applyFill="1" applyBorder="1" applyAlignment="1">
      <alignment/>
    </xf>
    <xf numFmtId="3" fontId="2" fillId="2" borderId="1" xfId="0" applyNumberFormat="1" applyFont="1" applyFill="1" applyBorder="1" applyAlignment="1">
      <alignment vertical="top"/>
    </xf>
    <xf numFmtId="3" fontId="1" fillId="2" borderId="82" xfId="0" applyNumberFormat="1" applyFont="1" applyFill="1" applyBorder="1" applyAlignment="1">
      <alignment horizontal="center" vertical="top"/>
    </xf>
    <xf numFmtId="3" fontId="21" fillId="2" borderId="0" xfId="21" applyNumberFormat="1" applyFont="1" applyFill="1" applyBorder="1" applyAlignment="1">
      <alignment horizontal="left"/>
      <protection/>
    </xf>
    <xf numFmtId="3" fontId="8" fillId="2" borderId="78" xfId="21" applyNumberFormat="1" applyFont="1" applyFill="1" applyBorder="1" applyAlignment="1">
      <alignment horizontal="center"/>
      <protection/>
    </xf>
    <xf numFmtId="3" fontId="26" fillId="2" borderId="0" xfId="21" applyNumberFormat="1" applyFont="1" applyFill="1" applyBorder="1" applyAlignment="1">
      <alignment horizontal="left"/>
      <protection/>
    </xf>
    <xf numFmtId="3" fontId="8" fillId="2" borderId="0" xfId="21" applyNumberFormat="1" applyFont="1" applyFill="1" applyBorder="1" applyAlignment="1">
      <alignment horizontal="left"/>
      <protection/>
    </xf>
    <xf numFmtId="3" fontId="2" fillId="2" borderId="2" xfId="0" applyNumberFormat="1" applyFont="1" applyFill="1" applyBorder="1" applyAlignment="1">
      <alignment vertical="top"/>
    </xf>
    <xf numFmtId="3" fontId="2" fillId="2" borderId="76" xfId="0" applyNumberFormat="1" applyFont="1" applyFill="1" applyBorder="1" applyAlignment="1">
      <alignment horizontal="center" vertical="top"/>
    </xf>
    <xf numFmtId="3" fontId="3" fillId="0" borderId="0" xfId="0" applyNumberFormat="1" applyFont="1" applyAlignment="1">
      <alignment/>
    </xf>
    <xf numFmtId="3" fontId="3" fillId="0" borderId="0" xfId="0" applyNumberFormat="1" applyFont="1" applyAlignment="1">
      <alignment horizontal="center"/>
    </xf>
    <xf numFmtId="3" fontId="0" fillId="0" borderId="0" xfId="0" applyNumberFormat="1" applyAlignment="1">
      <alignment/>
    </xf>
    <xf numFmtId="3" fontId="10" fillId="4" borderId="14" xfId="0" applyNumberFormat="1" applyFont="1" applyFill="1" applyBorder="1" applyAlignment="1">
      <alignment/>
    </xf>
    <xf numFmtId="3" fontId="10" fillId="4" borderId="14" xfId="0" applyNumberFormat="1" applyFont="1" applyFill="1" applyBorder="1" applyAlignment="1">
      <alignment horizontal="center"/>
    </xf>
    <xf numFmtId="3" fontId="17" fillId="2" borderId="22" xfId="0" applyNumberFormat="1" applyFont="1" applyFill="1" applyBorder="1" applyAlignment="1">
      <alignment vertical="top" wrapText="1"/>
    </xf>
    <xf numFmtId="3" fontId="12" fillId="0" borderId="22" xfId="0" applyNumberFormat="1" applyFont="1" applyBorder="1" applyAlignment="1">
      <alignment horizontal="center" vertical="top" wrapText="1"/>
    </xf>
    <xf numFmtId="3" fontId="0" fillId="3" borderId="22" xfId="22" applyNumberFormat="1" applyFont="1" applyFill="1" applyBorder="1" applyAlignment="1">
      <alignment horizontal="center" vertical="top"/>
    </xf>
    <xf numFmtId="3" fontId="17" fillId="2" borderId="18" xfId="0" applyNumberFormat="1" applyFont="1" applyFill="1" applyBorder="1" applyAlignment="1">
      <alignment horizontal="left" vertical="top" wrapText="1"/>
    </xf>
    <xf numFmtId="3" fontId="1" fillId="0" borderId="18" xfId="0" applyNumberFormat="1" applyFont="1" applyBorder="1" applyAlignment="1">
      <alignment horizontal="center" vertical="top" wrapText="1"/>
    </xf>
    <xf numFmtId="3" fontId="0" fillId="3" borderId="18" xfId="22" applyNumberFormat="1" applyFont="1" applyFill="1" applyBorder="1" applyAlignment="1">
      <alignment horizontal="center" vertical="top"/>
    </xf>
    <xf numFmtId="3" fontId="1" fillId="0" borderId="20" xfId="0" applyNumberFormat="1" applyFont="1" applyBorder="1" applyAlignment="1">
      <alignment horizontal="center" vertical="top" wrapText="1"/>
    </xf>
    <xf numFmtId="3" fontId="0" fillId="3" borderId="20" xfId="22" applyNumberFormat="1" applyFont="1" applyFill="1" applyBorder="1" applyAlignment="1">
      <alignment horizontal="center" vertical="top"/>
    </xf>
    <xf numFmtId="3" fontId="1" fillId="0" borderId="0" xfId="0" applyNumberFormat="1" applyFont="1" applyAlignment="1">
      <alignment vertical="top"/>
    </xf>
    <xf numFmtId="3" fontId="1" fillId="0" borderId="0" xfId="0" applyNumberFormat="1" applyFont="1" applyAlignment="1">
      <alignment horizontal="center" vertical="top"/>
    </xf>
    <xf numFmtId="3" fontId="7" fillId="4" borderId="37" xfId="0" applyNumberFormat="1" applyFont="1" applyFill="1" applyBorder="1" applyAlignment="1">
      <alignment vertical="top"/>
    </xf>
    <xf numFmtId="3" fontId="7" fillId="4" borderId="37" xfId="0" applyNumberFormat="1" applyFont="1" applyFill="1" applyBorder="1" applyAlignment="1">
      <alignment horizontal="center" vertical="top"/>
    </xf>
    <xf numFmtId="3" fontId="7" fillId="4" borderId="38" xfId="0" applyNumberFormat="1" applyFont="1" applyFill="1" applyBorder="1" applyAlignment="1">
      <alignment horizontal="center" vertical="top"/>
    </xf>
    <xf numFmtId="3" fontId="7" fillId="4" borderId="40" xfId="0" applyNumberFormat="1" applyFont="1" applyFill="1" applyBorder="1" applyAlignment="1">
      <alignment vertical="top"/>
    </xf>
    <xf numFmtId="3" fontId="7" fillId="4" borderId="40" xfId="0" applyNumberFormat="1" applyFont="1" applyFill="1" applyBorder="1" applyAlignment="1">
      <alignment horizontal="center" vertical="top"/>
    </xf>
    <xf numFmtId="3" fontId="7" fillId="4" borderId="32" xfId="0" applyNumberFormat="1" applyFont="1" applyFill="1" applyBorder="1" applyAlignment="1">
      <alignment horizontal="center" vertical="top"/>
    </xf>
    <xf numFmtId="0" fontId="27" fillId="0" borderId="0" xfId="0" applyFont="1" applyAlignment="1">
      <alignment horizontal="left" indent="1"/>
    </xf>
    <xf numFmtId="0" fontId="5" fillId="0" borderId="0" xfId="20" applyAlignment="1">
      <alignment/>
    </xf>
    <xf numFmtId="0" fontId="17" fillId="2" borderId="29" xfId="0" applyFont="1" applyFill="1" applyBorder="1" applyAlignment="1">
      <alignment horizontal="left" vertical="top" indent="3"/>
    </xf>
    <xf numFmtId="0" fontId="17" fillId="2" borderId="29" xfId="0" applyFont="1" applyFill="1" applyBorder="1" applyAlignment="1" quotePrefix="1">
      <alignment horizontal="left" vertical="top" indent="3"/>
    </xf>
    <xf numFmtId="0" fontId="18" fillId="3" borderId="28" xfId="0" applyFont="1" applyFill="1" applyBorder="1" applyAlignment="1">
      <alignment horizontal="center" vertical="top"/>
    </xf>
    <xf numFmtId="0" fontId="18" fillId="3" borderId="72" xfId="0" applyFont="1" applyFill="1" applyBorder="1" applyAlignment="1">
      <alignment horizontal="center" vertical="top"/>
    </xf>
    <xf numFmtId="0" fontId="18" fillId="3" borderId="39" xfId="0" applyFont="1" applyFill="1" applyBorder="1" applyAlignment="1">
      <alignment horizontal="center" vertical="top"/>
    </xf>
    <xf numFmtId="0" fontId="18" fillId="3" borderId="16" xfId="0" applyFont="1" applyFill="1" applyBorder="1" applyAlignment="1">
      <alignment horizontal="center" vertical="top"/>
    </xf>
    <xf numFmtId="0" fontId="1" fillId="0" borderId="36" xfId="0" applyFont="1" applyBorder="1" applyAlignment="1">
      <alignment horizontal="center" vertical="center" wrapText="1"/>
    </xf>
    <xf numFmtId="0" fontId="1" fillId="0" borderId="34" xfId="0" applyFont="1" applyBorder="1" applyAlignment="1">
      <alignment horizontal="center" vertical="center" wrapText="1"/>
    </xf>
    <xf numFmtId="0" fontId="1" fillId="3" borderId="1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7" xfId="0" applyFont="1" applyFill="1" applyBorder="1" applyAlignment="1">
      <alignment horizontal="center" vertical="center"/>
    </xf>
    <xf numFmtId="0" fontId="3" fillId="0" borderId="34" xfId="0" applyFont="1" applyBorder="1" applyAlignment="1">
      <alignment horizontal="center" vertical="center"/>
    </xf>
    <xf numFmtId="0" fontId="7" fillId="4" borderId="31" xfId="0" applyFont="1" applyFill="1" applyBorder="1" applyAlignment="1">
      <alignment horizontal="center" vertical="top" wrapText="1"/>
    </xf>
    <xf numFmtId="3" fontId="8" fillId="0" borderId="78" xfId="21" applyNumberFormat="1" applyFont="1" applyFill="1" applyBorder="1" applyAlignment="1">
      <alignment horizontal="center"/>
      <protection/>
    </xf>
    <xf numFmtId="3" fontId="1" fillId="0" borderId="5" xfId="0" applyNumberFormat="1" applyFont="1" applyFill="1" applyBorder="1" applyAlignment="1">
      <alignment horizontal="center" vertical="top"/>
    </xf>
    <xf numFmtId="3" fontId="1" fillId="0" borderId="41" xfId="0" applyNumberFormat="1" applyFont="1" applyFill="1" applyBorder="1" applyAlignment="1">
      <alignment horizontal="center" vertical="top"/>
    </xf>
    <xf numFmtId="3" fontId="1" fillId="0" borderId="48" xfId="0" applyNumberFormat="1" applyFont="1" applyFill="1" applyBorder="1" applyAlignment="1">
      <alignment horizontal="center" vertical="top"/>
    </xf>
    <xf numFmtId="3" fontId="1" fillId="0" borderId="49" xfId="0" applyNumberFormat="1" applyFont="1" applyFill="1" applyBorder="1" applyAlignment="1">
      <alignment horizontal="center" vertical="top"/>
    </xf>
    <xf numFmtId="3" fontId="1" fillId="2" borderId="40" xfId="0" applyNumberFormat="1" applyFont="1" applyFill="1" applyBorder="1" applyAlignment="1">
      <alignment vertical="top"/>
    </xf>
    <xf numFmtId="3" fontId="1" fillId="0" borderId="83" xfId="0" applyNumberFormat="1" applyFont="1" applyFill="1" applyBorder="1" applyAlignment="1">
      <alignment horizontal="center" vertical="top"/>
    </xf>
    <xf numFmtId="3" fontId="1" fillId="0" borderId="33" xfId="0" applyNumberFormat="1" applyFont="1" applyFill="1" applyBorder="1" applyAlignment="1">
      <alignment horizontal="center" vertical="top"/>
    </xf>
    <xf numFmtId="3" fontId="1" fillId="0" borderId="106" xfId="0" applyNumberFormat="1" applyFont="1" applyFill="1" applyBorder="1" applyAlignment="1">
      <alignment horizontal="center" vertical="top"/>
    </xf>
    <xf numFmtId="3" fontId="1" fillId="0" borderId="107" xfId="0" applyNumberFormat="1" applyFont="1" applyFill="1" applyBorder="1" applyAlignment="1">
      <alignment horizontal="center" vertical="top"/>
    </xf>
    <xf numFmtId="3" fontId="17" fillId="2" borderId="20" xfId="0" applyNumberFormat="1" applyFont="1" applyFill="1" applyBorder="1" applyAlignment="1">
      <alignment horizontal="left" vertical="top" wrapText="1"/>
    </xf>
    <xf numFmtId="1" fontId="7" fillId="4" borderId="14" xfId="0" applyNumberFormat="1" applyFont="1" applyFill="1" applyBorder="1" applyAlignment="1">
      <alignment horizontal="center" vertical="center"/>
    </xf>
    <xf numFmtId="1" fontId="7" fillId="4" borderId="15" xfId="0" applyNumberFormat="1" applyFont="1" applyFill="1" applyBorder="1" applyAlignment="1">
      <alignment horizontal="center" vertical="center"/>
    </xf>
    <xf numFmtId="0" fontId="1" fillId="2" borderId="82" xfId="0" applyFont="1" applyFill="1" applyBorder="1" applyAlignment="1">
      <alignment horizontal="center" vertical="center"/>
    </xf>
    <xf numFmtId="0" fontId="1" fillId="3" borderId="78" xfId="0" applyFont="1" applyFill="1" applyBorder="1" applyAlignment="1">
      <alignment horizontal="center" vertical="center"/>
    </xf>
    <xf numFmtId="0" fontId="1" fillId="2" borderId="76" xfId="0" applyFont="1" applyFill="1" applyBorder="1" applyAlignment="1">
      <alignment horizontal="center" vertical="center"/>
    </xf>
    <xf numFmtId="0" fontId="1" fillId="0" borderId="36" xfId="0" applyFont="1" applyBorder="1" applyAlignment="1">
      <alignment horizontal="center" vertical="center"/>
    </xf>
    <xf numFmtId="3" fontId="1" fillId="2" borderId="23" xfId="0" applyNumberFormat="1" applyFont="1" applyFill="1" applyBorder="1" applyAlignment="1">
      <alignment horizontal="center" vertical="top"/>
    </xf>
    <xf numFmtId="3" fontId="1" fillId="2" borderId="21" xfId="0" applyNumberFormat="1" applyFont="1" applyFill="1" applyBorder="1" applyAlignment="1">
      <alignment horizontal="center" vertical="top"/>
    </xf>
    <xf numFmtId="186" fontId="0" fillId="0" borderId="0" xfId="0" applyNumberFormat="1" applyAlignment="1">
      <alignment/>
    </xf>
    <xf numFmtId="0" fontId="3" fillId="0" borderId="0" xfId="0" applyFont="1" applyAlignment="1">
      <alignment vertical="top" wrapText="1"/>
    </xf>
    <xf numFmtId="0" fontId="5" fillId="0" borderId="0" xfId="20" applyFont="1" applyAlignment="1">
      <alignment vertical="top" wrapText="1"/>
    </xf>
    <xf numFmtId="0" fontId="0" fillId="0" borderId="0" xfId="0" applyAlignment="1">
      <alignment vertical="top" wrapText="1"/>
    </xf>
    <xf numFmtId="178" fontId="1" fillId="3" borderId="108" xfId="22" applyNumberFormat="1" applyFont="1" applyFill="1" applyBorder="1" applyAlignment="1">
      <alignment horizontal="center" vertical="top"/>
    </xf>
    <xf numFmtId="178" fontId="8" fillId="3" borderId="109" xfId="22" applyNumberFormat="1" applyFont="1" applyFill="1" applyBorder="1" applyAlignment="1">
      <alignment horizontal="center" vertical="top"/>
    </xf>
    <xf numFmtId="3" fontId="1" fillId="3" borderId="46" xfId="0" applyNumberFormat="1" applyFont="1" applyFill="1" applyBorder="1" applyAlignment="1">
      <alignment horizontal="center" vertical="top"/>
    </xf>
    <xf numFmtId="3" fontId="1" fillId="3" borderId="92" xfId="0" applyNumberFormat="1" applyFont="1" applyFill="1" applyBorder="1" applyAlignment="1">
      <alignment horizontal="center" vertical="top"/>
    </xf>
    <xf numFmtId="3" fontId="1" fillId="3" borderId="99" xfId="0" applyNumberFormat="1" applyFont="1" applyFill="1" applyBorder="1" applyAlignment="1">
      <alignment horizontal="center" vertical="top"/>
    </xf>
    <xf numFmtId="0" fontId="1" fillId="2" borderId="1" xfId="0" applyFont="1" applyFill="1" applyBorder="1" applyAlignment="1" applyProtection="1">
      <alignment horizontal="center" vertical="top"/>
      <protection locked="0"/>
    </xf>
    <xf numFmtId="0" fontId="17" fillId="3" borderId="4" xfId="0" applyFont="1" applyFill="1" applyBorder="1" applyAlignment="1" applyProtection="1">
      <alignment horizontal="center" vertical="top"/>
      <protection locked="0"/>
    </xf>
    <xf numFmtId="0" fontId="17" fillId="3" borderId="5" xfId="0" applyFont="1" applyFill="1" applyBorder="1" applyAlignment="1" applyProtection="1">
      <alignment horizontal="center" vertical="top"/>
      <protection locked="0"/>
    </xf>
    <xf numFmtId="0" fontId="17" fillId="3" borderId="12"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33" xfId="0" applyFont="1" applyFill="1" applyBorder="1" applyAlignment="1" applyProtection="1">
      <alignment horizontal="center" vertical="top"/>
      <protection locked="0"/>
    </xf>
    <xf numFmtId="0" fontId="1" fillId="2" borderId="16" xfId="0" applyFont="1" applyFill="1" applyBorder="1" applyAlignment="1" applyProtection="1">
      <alignment horizontal="center" vertical="top"/>
      <protection locked="0"/>
    </xf>
    <xf numFmtId="0" fontId="1" fillId="2" borderId="1" xfId="0" applyFont="1" applyFill="1" applyBorder="1" applyAlignment="1">
      <alignment horizontal="center" vertical="center"/>
    </xf>
    <xf numFmtId="3" fontId="1" fillId="3" borderId="104" xfId="0" applyNumberFormat="1" applyFont="1" applyFill="1" applyBorder="1" applyAlignment="1">
      <alignment horizontal="center" vertical="top"/>
    </xf>
    <xf numFmtId="3" fontId="1" fillId="3" borderId="105" xfId="0" applyNumberFormat="1" applyFont="1" applyFill="1" applyBorder="1" applyAlignment="1">
      <alignment horizontal="center" vertical="top"/>
    </xf>
    <xf numFmtId="3" fontId="1" fillId="3" borderId="95" xfId="0" applyNumberFormat="1" applyFont="1" applyFill="1" applyBorder="1" applyAlignment="1">
      <alignment horizontal="center" vertical="top"/>
    </xf>
    <xf numFmtId="3" fontId="1" fillId="3" borderId="101" xfId="0" applyNumberFormat="1" applyFont="1" applyFill="1" applyBorder="1" applyAlignment="1">
      <alignment horizontal="center" vertical="top"/>
    </xf>
    <xf numFmtId="178" fontId="1" fillId="3" borderId="110" xfId="22" applyNumberFormat="1" applyFont="1" applyFill="1" applyBorder="1" applyAlignment="1">
      <alignment horizontal="center" vertical="top"/>
    </xf>
    <xf numFmtId="178" fontId="1" fillId="3" borderId="111" xfId="22" applyNumberFormat="1" applyFont="1" applyFill="1" applyBorder="1" applyAlignment="1">
      <alignment horizontal="center" vertical="top"/>
    </xf>
    <xf numFmtId="0" fontId="1" fillId="3" borderId="28" xfId="0" applyFont="1" applyFill="1" applyBorder="1" applyAlignment="1">
      <alignment horizontal="center" vertical="top"/>
    </xf>
    <xf numFmtId="1" fontId="1" fillId="3" borderId="48" xfId="0" applyNumberFormat="1" applyFont="1" applyFill="1" applyBorder="1" applyAlignment="1">
      <alignment horizontal="center" vertical="top"/>
    </xf>
    <xf numFmtId="1" fontId="1" fillId="2" borderId="2" xfId="0" applyNumberFormat="1" applyFont="1" applyFill="1" applyBorder="1" applyAlignment="1">
      <alignment horizontal="center" vertical="top"/>
    </xf>
    <xf numFmtId="1" fontId="1" fillId="2" borderId="61" xfId="0" applyNumberFormat="1" applyFont="1" applyFill="1" applyBorder="1" applyAlignment="1">
      <alignment horizontal="center" vertical="top"/>
    </xf>
    <xf numFmtId="1" fontId="1" fillId="3" borderId="91" xfId="0" applyNumberFormat="1" applyFont="1" applyFill="1" applyBorder="1" applyAlignment="1">
      <alignment horizontal="center" vertical="top"/>
    </xf>
    <xf numFmtId="1" fontId="1" fillId="2" borderId="64" xfId="0" applyNumberFormat="1" applyFont="1" applyFill="1" applyBorder="1" applyAlignment="1">
      <alignment horizontal="center" vertical="top"/>
    </xf>
    <xf numFmtId="1" fontId="1" fillId="3" borderId="63" xfId="0" applyNumberFormat="1" applyFont="1" applyFill="1" applyBorder="1" applyAlignment="1">
      <alignment horizontal="center" vertical="top"/>
    </xf>
    <xf numFmtId="1" fontId="1" fillId="2" borderId="73" xfId="0" applyNumberFormat="1" applyFont="1" applyFill="1" applyBorder="1" applyAlignment="1">
      <alignment horizontal="center" vertical="top"/>
    </xf>
    <xf numFmtId="1" fontId="1" fillId="2" borderId="74" xfId="0" applyNumberFormat="1" applyFont="1" applyFill="1" applyBorder="1" applyAlignment="1">
      <alignment horizontal="center" vertical="top"/>
    </xf>
    <xf numFmtId="1" fontId="1" fillId="2" borderId="30" xfId="0" applyNumberFormat="1" applyFont="1" applyFill="1" applyBorder="1" applyAlignment="1">
      <alignment horizontal="center" vertical="top"/>
    </xf>
    <xf numFmtId="1" fontId="1" fillId="2" borderId="5" xfId="0" applyNumberFormat="1" applyFont="1" applyFill="1" applyBorder="1" applyAlignment="1">
      <alignment horizontal="center" vertical="top"/>
    </xf>
    <xf numFmtId="1" fontId="1" fillId="2" borderId="12" xfId="0" applyNumberFormat="1" applyFont="1" applyFill="1" applyBorder="1" applyAlignment="1">
      <alignment horizontal="center" vertical="top"/>
    </xf>
    <xf numFmtId="1" fontId="1" fillId="2" borderId="112" xfId="0" applyNumberFormat="1" applyFont="1" applyFill="1" applyBorder="1" applyAlignment="1">
      <alignment horizontal="center" vertical="top"/>
    </xf>
    <xf numFmtId="1" fontId="1" fillId="3" borderId="113" xfId="0" applyNumberFormat="1" applyFont="1" applyFill="1" applyBorder="1" applyAlignment="1">
      <alignment horizontal="center" vertical="top"/>
    </xf>
    <xf numFmtId="0" fontId="1" fillId="3" borderId="114" xfId="0" applyFont="1" applyFill="1" applyBorder="1" applyAlignment="1">
      <alignment horizontal="center" vertical="top"/>
    </xf>
    <xf numFmtId="3" fontId="1" fillId="3" borderId="114" xfId="0" applyNumberFormat="1" applyFont="1" applyFill="1" applyBorder="1" applyAlignment="1">
      <alignment horizontal="center" vertical="top"/>
    </xf>
    <xf numFmtId="3" fontId="1" fillId="3" borderId="115" xfId="0" applyNumberFormat="1" applyFont="1" applyFill="1" applyBorder="1" applyAlignment="1">
      <alignment horizontal="center" vertical="top"/>
    </xf>
    <xf numFmtId="3" fontId="1" fillId="3" borderId="116" xfId="0" applyNumberFormat="1" applyFont="1" applyFill="1" applyBorder="1" applyAlignment="1">
      <alignment horizontal="center" vertical="top"/>
    </xf>
    <xf numFmtId="3" fontId="1" fillId="3" borderId="117" xfId="0" applyNumberFormat="1" applyFont="1" applyFill="1" applyBorder="1" applyAlignment="1">
      <alignment horizontal="center" vertical="top"/>
    </xf>
    <xf numFmtId="0" fontId="1" fillId="2" borderId="70" xfId="0" applyFont="1" applyFill="1" applyBorder="1" applyAlignment="1">
      <alignment horizontal="center" vertical="top"/>
    </xf>
    <xf numFmtId="3" fontId="1" fillId="2" borderId="118" xfId="0" applyNumberFormat="1" applyFont="1" applyFill="1" applyBorder="1" applyAlignment="1">
      <alignment horizontal="center" vertical="top"/>
    </xf>
    <xf numFmtId="0" fontId="5" fillId="0" borderId="0" xfId="20" applyFont="1" applyFill="1" applyAlignment="1">
      <alignment vertical="top"/>
    </xf>
    <xf numFmtId="0" fontId="1" fillId="2" borderId="119" xfId="0" applyFont="1" applyFill="1" applyBorder="1" applyAlignment="1">
      <alignment horizontal="center" vertical="top"/>
    </xf>
    <xf numFmtId="49" fontId="1" fillId="2" borderId="27" xfId="0" applyNumberFormat="1" applyFont="1" applyFill="1" applyBorder="1" applyAlignment="1">
      <alignment horizontal="center" vertical="top"/>
    </xf>
    <xf numFmtId="49" fontId="1" fillId="2" borderId="2" xfId="0" applyNumberFormat="1" applyFont="1" applyFill="1" applyBorder="1" applyAlignment="1">
      <alignment horizontal="center" vertical="top"/>
    </xf>
    <xf numFmtId="0" fontId="1" fillId="3" borderId="4" xfId="0" applyFont="1" applyFill="1" applyBorder="1" applyAlignment="1" applyProtection="1">
      <alignment horizontal="center" vertical="top"/>
      <protection locked="0"/>
    </xf>
    <xf numFmtId="0" fontId="1" fillId="2" borderId="118" xfId="0" applyFont="1" applyFill="1" applyBorder="1" applyAlignment="1" applyProtection="1">
      <alignment horizontal="center" vertical="top"/>
      <protection locked="0"/>
    </xf>
    <xf numFmtId="49" fontId="1" fillId="2" borderId="112" xfId="0" applyNumberFormat="1" applyFont="1" applyFill="1" applyBorder="1" applyAlignment="1">
      <alignment horizontal="center" vertical="top"/>
    </xf>
    <xf numFmtId="49" fontId="1" fillId="2" borderId="70" xfId="0" applyNumberFormat="1" applyFont="1" applyFill="1" applyBorder="1" applyAlignment="1">
      <alignment horizontal="center" vertical="top"/>
    </xf>
    <xf numFmtId="0" fontId="5" fillId="0" borderId="0" xfId="20" applyAlignment="1">
      <alignment/>
    </xf>
    <xf numFmtId="0" fontId="0" fillId="0" borderId="0" xfId="0" applyAlignment="1">
      <alignment/>
    </xf>
    <xf numFmtId="0" fontId="5" fillId="0" borderId="0" xfId="20" applyFill="1" applyAlignment="1">
      <alignment vertical="top"/>
    </xf>
    <xf numFmtId="0" fontId="5" fillId="0" borderId="0" xfId="20" applyFont="1" applyAlignment="1">
      <alignment/>
    </xf>
    <xf numFmtId="0" fontId="1" fillId="0" borderId="60" xfId="0" applyFont="1" applyBorder="1" applyAlignment="1">
      <alignment vertical="top" wrapText="1"/>
    </xf>
    <xf numFmtId="0" fontId="8" fillId="0" borderId="20" xfId="0" applyFont="1" applyBorder="1" applyAlignment="1">
      <alignment vertical="top" wrapText="1"/>
    </xf>
    <xf numFmtId="0" fontId="8" fillId="0" borderId="21" xfId="0" applyFont="1" applyBorder="1" applyAlignment="1">
      <alignment vertical="top" wrapText="1"/>
    </xf>
    <xf numFmtId="0" fontId="1" fillId="0" borderId="120" xfId="0" applyFont="1" applyBorder="1" applyAlignment="1">
      <alignment vertical="top" wrapText="1"/>
    </xf>
    <xf numFmtId="0" fontId="1" fillId="0" borderId="121" xfId="0" applyFont="1" applyBorder="1" applyAlignment="1">
      <alignment vertical="top" wrapText="1"/>
    </xf>
    <xf numFmtId="0" fontId="1" fillId="0" borderId="122" xfId="0" applyFont="1" applyBorder="1" applyAlignment="1">
      <alignment vertical="top" wrapText="1"/>
    </xf>
    <xf numFmtId="0" fontId="1" fillId="0" borderId="59"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8" fillId="0" borderId="18" xfId="0" applyFont="1" applyBorder="1" applyAlignment="1">
      <alignment vertical="top" wrapText="1"/>
    </xf>
    <xf numFmtId="0" fontId="8" fillId="0" borderId="19" xfId="0" applyFon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19" fillId="0" borderId="59" xfId="0" applyFont="1" applyBorder="1" applyAlignment="1">
      <alignment vertical="top" wrapText="1"/>
    </xf>
    <xf numFmtId="0" fontId="20" fillId="0" borderId="18" xfId="0" applyFont="1" applyBorder="1" applyAlignment="1">
      <alignment vertical="top" wrapText="1"/>
    </xf>
    <xf numFmtId="0" fontId="20" fillId="0" borderId="19" xfId="0" applyFont="1" applyBorder="1" applyAlignment="1">
      <alignment vertical="top" wrapText="1"/>
    </xf>
    <xf numFmtId="0" fontId="19" fillId="0" borderId="60" xfId="0" applyFont="1" applyBorder="1" applyAlignment="1">
      <alignment vertical="top" wrapText="1"/>
    </xf>
    <xf numFmtId="0" fontId="20" fillId="0" borderId="20" xfId="0" applyFont="1" applyBorder="1" applyAlignment="1">
      <alignment vertical="top" wrapText="1"/>
    </xf>
    <xf numFmtId="0" fontId="20" fillId="0" borderId="21" xfId="0" applyFont="1" applyBorder="1" applyAlignment="1">
      <alignment vertical="top" wrapText="1"/>
    </xf>
    <xf numFmtId="0" fontId="0" fillId="0" borderId="121" xfId="0" applyBorder="1" applyAlignment="1">
      <alignment vertical="top" wrapText="1"/>
    </xf>
    <xf numFmtId="0" fontId="0" fillId="0" borderId="122"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3" fillId="0" borderId="59"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3" fontId="1" fillId="0" borderId="60" xfId="0" applyNumberFormat="1" applyFont="1" applyBorder="1" applyAlignment="1">
      <alignment vertical="top" wrapText="1"/>
    </xf>
    <xf numFmtId="3" fontId="1" fillId="0" borderId="20" xfId="0" applyNumberFormat="1" applyFont="1" applyBorder="1" applyAlignment="1">
      <alignment vertical="top" wrapText="1"/>
    </xf>
    <xf numFmtId="3" fontId="1" fillId="0" borderId="21" xfId="0" applyNumberFormat="1" applyFont="1" applyBorder="1" applyAlignment="1">
      <alignment vertical="top" wrapText="1"/>
    </xf>
    <xf numFmtId="3" fontId="1" fillId="0" borderId="120" xfId="0" applyNumberFormat="1" applyFont="1" applyBorder="1" applyAlignment="1">
      <alignment vertical="top" wrapText="1"/>
    </xf>
    <xf numFmtId="3" fontId="0" fillId="0" borderId="121" xfId="0" applyNumberFormat="1" applyBorder="1" applyAlignment="1">
      <alignment vertical="top" wrapText="1"/>
    </xf>
    <xf numFmtId="3" fontId="0" fillId="0" borderId="122" xfId="0" applyNumberFormat="1" applyBorder="1" applyAlignment="1">
      <alignment vertical="top" wrapText="1"/>
    </xf>
    <xf numFmtId="3" fontId="1" fillId="0" borderId="59" xfId="0" applyNumberFormat="1" applyFont="1" applyBorder="1" applyAlignment="1">
      <alignment vertical="top" wrapText="1"/>
    </xf>
    <xf numFmtId="3" fontId="0" fillId="0" borderId="18" xfId="0" applyNumberFormat="1" applyBorder="1" applyAlignment="1">
      <alignment vertical="top" wrapText="1"/>
    </xf>
    <xf numFmtId="3" fontId="0" fillId="0" borderId="19" xfId="0" applyNumberFormat="1" applyBorder="1" applyAlignment="1">
      <alignment vertical="top" wrapText="1"/>
    </xf>
    <xf numFmtId="0" fontId="0" fillId="0" borderId="121" xfId="0" applyBorder="1" applyAlignment="1">
      <alignment/>
    </xf>
    <xf numFmtId="0" fontId="0" fillId="0" borderId="122" xfId="0" applyBorder="1" applyAlignment="1">
      <alignment/>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9"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2.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 Id="rId4" Type="http://schemas.openxmlformats.org/officeDocument/2006/relationships/hyperlink" Target="#Indice" /><Relationship Id="rId5" Type="http://schemas.openxmlformats.org/officeDocument/2006/relationships/hyperlink" Target="#Indice" /><Relationship Id="rId6" Type="http://schemas.openxmlformats.org/officeDocument/2006/relationships/hyperlink" Target="#Indice" /><Relationship Id="rId7" Type="http://schemas.openxmlformats.org/officeDocument/2006/relationships/hyperlink" Target="#Indice" /></Relationships>
</file>

<file path=xl/drawings/_rels/drawing3.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4.xml.rels><?xml version="1.0" encoding="utf-8" standalone="yes"?><Relationships xmlns="http://schemas.openxmlformats.org/package/2006/relationships"><Relationship Id="rId1" Type="http://schemas.openxmlformats.org/officeDocument/2006/relationships/hyperlink" Target="#Indice"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37</xdr:row>
      <xdr:rowOff>123825</xdr:rowOff>
    </xdr:from>
    <xdr:to>
      <xdr:col>13</xdr:col>
      <xdr:colOff>38100</xdr:colOff>
      <xdr:row>42</xdr:row>
      <xdr:rowOff>0</xdr:rowOff>
    </xdr:to>
    <xdr:sp>
      <xdr:nvSpPr>
        <xdr:cNvPr id="1" name="TextBox 4"/>
        <xdr:cNvSpPr txBox="1">
          <a:spLocks noChangeArrowheads="1"/>
        </xdr:cNvSpPr>
      </xdr:nvSpPr>
      <xdr:spPr>
        <a:xfrm>
          <a:off x="161925" y="6276975"/>
          <a:ext cx="8105775" cy="6858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800" b="1" i="0" u="none" baseline="0">
              <a:latin typeface="Arial"/>
              <a:ea typeface="Arial"/>
              <a:cs typeface="Arial"/>
            </a:rPr>
            <a:t>Sources for I.1
</a:t>
          </a:r>
          <a:r>
            <a:rPr lang="en-US" cap="none" sz="800" b="0" i="1" u="none" baseline="0">
              <a:latin typeface="Arial"/>
              <a:ea typeface="Arial"/>
              <a:cs typeface="Arial"/>
            </a:rPr>
            <a:t>Statistical Abstract.</a:t>
          </a:r>
          <a:r>
            <a:rPr lang="en-US" cap="none" sz="800" b="0" i="0" u="none" baseline="0">
              <a:latin typeface="Arial"/>
              <a:ea typeface="Arial"/>
              <a:cs typeface="Arial"/>
            </a:rPr>
            <a:t>  Ministry of Economic Development of Georgia:  State Department for Statistics.  Tbilisi 1998.
</a:t>
          </a:r>
          <a:r>
            <a:rPr lang="en-US" cap="none" sz="800" b="0" i="1" u="none" baseline="0">
              <a:latin typeface="Arial"/>
              <a:ea typeface="Arial"/>
              <a:cs typeface="Arial"/>
            </a:rPr>
            <a:t>Statistical Abstract.  </a:t>
          </a:r>
          <a:r>
            <a:rPr lang="en-US" cap="none" sz="800" b="0" i="0" u="none" baseline="0">
              <a:latin typeface="Arial"/>
              <a:ea typeface="Arial"/>
              <a:cs typeface="Arial"/>
            </a:rPr>
            <a:t>Ministry of Economic Development of Georgia:  State Department for Statistics.  Tbilisi 2004.</a:t>
          </a:r>
        </a:p>
      </xdr:txBody>
    </xdr:sp>
    <xdr:clientData/>
  </xdr:twoCellAnchor>
  <xdr:twoCellAnchor>
    <xdr:from>
      <xdr:col>12</xdr:col>
      <xdr:colOff>133350</xdr:colOff>
      <xdr:row>0</xdr:row>
      <xdr:rowOff>85725</xdr:rowOff>
    </xdr:from>
    <xdr:to>
      <xdr:col>12</xdr:col>
      <xdr:colOff>400050</xdr:colOff>
      <xdr:row>2</xdr:row>
      <xdr:rowOff>66675</xdr:rowOff>
    </xdr:to>
    <xdr:sp>
      <xdr:nvSpPr>
        <xdr:cNvPr id="2" name="AutoShape 5">
          <a:hlinkClick r:id="rId1"/>
        </xdr:cNvPr>
        <xdr:cNvSpPr>
          <a:spLocks/>
        </xdr:cNvSpPr>
      </xdr:nvSpPr>
      <xdr:spPr>
        <a:xfrm>
          <a:off x="7820025" y="85725"/>
          <a:ext cx="26670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143</xdr:row>
      <xdr:rowOff>0</xdr:rowOff>
    </xdr:from>
    <xdr:to>
      <xdr:col>12</xdr:col>
      <xdr:colOff>419100</xdr:colOff>
      <xdr:row>144</xdr:row>
      <xdr:rowOff>123825</xdr:rowOff>
    </xdr:to>
    <xdr:sp>
      <xdr:nvSpPr>
        <xdr:cNvPr id="3" name="AutoShape 6">
          <a:hlinkClick r:id="rId2"/>
        </xdr:cNvPr>
        <xdr:cNvSpPr>
          <a:spLocks/>
        </xdr:cNvSpPr>
      </xdr:nvSpPr>
      <xdr:spPr>
        <a:xfrm>
          <a:off x="7839075" y="23288625"/>
          <a:ext cx="266700" cy="28575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0</xdr:colOff>
      <xdr:row>0</xdr:row>
      <xdr:rowOff>85725</xdr:rowOff>
    </xdr:from>
    <xdr:to>
      <xdr:col>16</xdr:col>
      <xdr:colOff>0</xdr:colOff>
      <xdr:row>2</xdr:row>
      <xdr:rowOff>57150</xdr:rowOff>
    </xdr:to>
    <xdr:sp>
      <xdr:nvSpPr>
        <xdr:cNvPr id="4" name="AutoShape 7">
          <a:hlinkClick r:id="rId3"/>
        </xdr:cNvPr>
        <xdr:cNvSpPr>
          <a:spLocks/>
        </xdr:cNvSpPr>
      </xdr:nvSpPr>
      <xdr:spPr>
        <a:xfrm>
          <a:off x="9877425" y="85725"/>
          <a:ext cx="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43</xdr:row>
      <xdr:rowOff>57150</xdr:rowOff>
    </xdr:from>
    <xdr:to>
      <xdr:col>13</xdr:col>
      <xdr:colOff>28575</xdr:colOff>
      <xdr:row>59</xdr:row>
      <xdr:rowOff>19050</xdr:rowOff>
    </xdr:to>
    <xdr:sp>
      <xdr:nvSpPr>
        <xdr:cNvPr id="5" name="TextBox 9"/>
        <xdr:cNvSpPr txBox="1">
          <a:spLocks noChangeArrowheads="1"/>
        </xdr:cNvSpPr>
      </xdr:nvSpPr>
      <xdr:spPr>
        <a:xfrm>
          <a:off x="142875" y="7153275"/>
          <a:ext cx="8115300" cy="25527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I.1:
a. In pre-transition Georgia only one institution held university status while others were specialized institutions.  Soon after the changes of 1989, majority of institutions turned into universities.  The surge of upgrading the status was not matched by reorganization in the structure of those educational establishments.  Besides, before passing the law on higher education in January 2004, there were no clear guidelines discriminating universities from other forms of organization.  This extreme blurring of university/non-university distinction is the reason why data on the status of higher education institutions are not usually recorded.   
b.  It must be noted that according to the Ministry of Education authorities, data on private institutions can be considered only a good approximation of the real figures.  For some years there were more institutions functioning than covered by the data and vice versa, it has also happened that, owing to insufficient student demand, not all licensed institutions were in operation.    For instance, according to the figures provided by the Ministry of Education, in 2000/2001, there were 200 licensed private institutions (see the list of private institutions) out of which only 145 were actually functioning.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33</xdr:row>
      <xdr:rowOff>0</xdr:rowOff>
    </xdr:from>
    <xdr:to>
      <xdr:col>12</xdr:col>
      <xdr:colOff>628650</xdr:colOff>
      <xdr:row>35</xdr:row>
      <xdr:rowOff>133350</xdr:rowOff>
    </xdr:to>
    <xdr:sp>
      <xdr:nvSpPr>
        <xdr:cNvPr id="1" name="TextBox 3"/>
        <xdr:cNvSpPr txBox="1">
          <a:spLocks noChangeArrowheads="1"/>
        </xdr:cNvSpPr>
      </xdr:nvSpPr>
      <xdr:spPr>
        <a:xfrm>
          <a:off x="152400" y="5981700"/>
          <a:ext cx="8477250" cy="5905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II.1:
</a:t>
          </a:r>
          <a:r>
            <a:rPr lang="en-US" cap="none" sz="1000" b="0" i="1" u="none" baseline="0">
              <a:latin typeface="Arial"/>
              <a:ea typeface="Arial"/>
              <a:cs typeface="Arial"/>
            </a:rPr>
            <a:t>Statistical Abstract.</a:t>
          </a:r>
          <a:r>
            <a:rPr lang="en-US" cap="none" sz="1000" b="0" i="0" u="none" baseline="0">
              <a:latin typeface="Arial"/>
              <a:ea typeface="Arial"/>
              <a:cs typeface="Arial"/>
            </a:rPr>
            <a:t>  Ministry of Economic Development of Georgia:  State Department for Statistics.  Tbilisi 1998.
</a:t>
          </a:r>
          <a:r>
            <a:rPr lang="en-US" cap="none" sz="1000" b="0" i="1" u="none" baseline="0">
              <a:latin typeface="Arial"/>
              <a:ea typeface="Arial"/>
              <a:cs typeface="Arial"/>
            </a:rPr>
            <a:t>Statistical Abstract. </a:t>
          </a:r>
          <a:r>
            <a:rPr lang="en-US" cap="none" sz="1000" b="0" i="0" u="none" baseline="0">
              <a:latin typeface="Arial"/>
              <a:ea typeface="Arial"/>
              <a:cs typeface="Arial"/>
            </a:rPr>
            <a:t> Ministry of Economic Development of Georgia:  State Department for Statistics.  Tbilisi 2004.</a:t>
          </a:r>
        </a:p>
      </xdr:txBody>
    </xdr:sp>
    <xdr:clientData/>
  </xdr:twoCellAnchor>
  <xdr:twoCellAnchor>
    <xdr:from>
      <xdr:col>1</xdr:col>
      <xdr:colOff>28575</xdr:colOff>
      <xdr:row>71</xdr:row>
      <xdr:rowOff>142875</xdr:rowOff>
    </xdr:from>
    <xdr:to>
      <xdr:col>13</xdr:col>
      <xdr:colOff>28575</xdr:colOff>
      <xdr:row>75</xdr:row>
      <xdr:rowOff>133350</xdr:rowOff>
    </xdr:to>
    <xdr:sp>
      <xdr:nvSpPr>
        <xdr:cNvPr id="2" name="TextBox 7"/>
        <xdr:cNvSpPr txBox="1">
          <a:spLocks noChangeArrowheads="1"/>
        </xdr:cNvSpPr>
      </xdr:nvSpPr>
      <xdr:spPr>
        <a:xfrm>
          <a:off x="152400" y="13706475"/>
          <a:ext cx="8534400" cy="6381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II.2
</a:t>
          </a:r>
          <a:r>
            <a:rPr lang="en-US" cap="none" sz="1000" b="0" i="1" u="none" baseline="0">
              <a:latin typeface="Arial"/>
              <a:ea typeface="Arial"/>
              <a:cs typeface="Arial"/>
            </a:rPr>
            <a:t>Statistical Abstract.</a:t>
          </a:r>
          <a:r>
            <a:rPr lang="en-US" cap="none" sz="1000" b="0" i="0" u="none" baseline="0">
              <a:latin typeface="Arial"/>
              <a:ea typeface="Arial"/>
              <a:cs typeface="Arial"/>
            </a:rPr>
            <a:t>  Ministry of Economic Development of Georgia:  State Department for Statistics.  Tbilisi 1998.
</a:t>
          </a:r>
          <a:r>
            <a:rPr lang="en-US" cap="none" sz="1000" b="0" i="1" u="none" baseline="0">
              <a:latin typeface="Arial"/>
              <a:ea typeface="Arial"/>
              <a:cs typeface="Arial"/>
            </a:rPr>
            <a:t>Statistical Abstract. </a:t>
          </a:r>
          <a:r>
            <a:rPr lang="en-US" cap="none" sz="1000" b="0" i="0" u="none" baseline="0">
              <a:latin typeface="Arial"/>
              <a:ea typeface="Arial"/>
              <a:cs typeface="Arial"/>
            </a:rPr>
            <a:t> Ministry of Economic Development of Georgia:  State Department for Statistics.  Tbilisi 2004.</a:t>
          </a:r>
        </a:p>
      </xdr:txBody>
    </xdr:sp>
    <xdr:clientData/>
  </xdr:twoCellAnchor>
  <xdr:twoCellAnchor>
    <xdr:from>
      <xdr:col>12</xdr:col>
      <xdr:colOff>295275</xdr:colOff>
      <xdr:row>0</xdr:row>
      <xdr:rowOff>85725</xdr:rowOff>
    </xdr:from>
    <xdr:to>
      <xdr:col>12</xdr:col>
      <xdr:colOff>561975</xdr:colOff>
      <xdr:row>2</xdr:row>
      <xdr:rowOff>0</xdr:rowOff>
    </xdr:to>
    <xdr:sp>
      <xdr:nvSpPr>
        <xdr:cNvPr id="3" name="AutoShape 26">
          <a:hlinkClick r:id="rId1"/>
        </xdr:cNvPr>
        <xdr:cNvSpPr>
          <a:spLocks/>
        </xdr:cNvSpPr>
      </xdr:nvSpPr>
      <xdr:spPr>
        <a:xfrm>
          <a:off x="8296275" y="857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40</xdr:row>
      <xdr:rowOff>85725</xdr:rowOff>
    </xdr:from>
    <xdr:to>
      <xdr:col>12</xdr:col>
      <xdr:colOff>561975</xdr:colOff>
      <xdr:row>42</xdr:row>
      <xdr:rowOff>0</xdr:rowOff>
    </xdr:to>
    <xdr:sp>
      <xdr:nvSpPr>
        <xdr:cNvPr id="4" name="AutoShape 27">
          <a:hlinkClick r:id="rId2"/>
        </xdr:cNvPr>
        <xdr:cNvSpPr>
          <a:spLocks/>
        </xdr:cNvSpPr>
      </xdr:nvSpPr>
      <xdr:spPr>
        <a:xfrm>
          <a:off x="8296275" y="7953375"/>
          <a:ext cx="266700" cy="36195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314325</xdr:colOff>
      <xdr:row>81</xdr:row>
      <xdr:rowOff>0</xdr:rowOff>
    </xdr:from>
    <xdr:to>
      <xdr:col>12</xdr:col>
      <xdr:colOff>561975</xdr:colOff>
      <xdr:row>82</xdr:row>
      <xdr:rowOff>142875</xdr:rowOff>
    </xdr:to>
    <xdr:sp>
      <xdr:nvSpPr>
        <xdr:cNvPr id="5" name="AutoShape 28">
          <a:hlinkClick r:id="rId3"/>
        </xdr:cNvPr>
        <xdr:cNvSpPr>
          <a:spLocks/>
        </xdr:cNvSpPr>
      </xdr:nvSpPr>
      <xdr:spPr>
        <a:xfrm>
          <a:off x="8315325" y="15182850"/>
          <a:ext cx="247650" cy="3048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125</xdr:row>
      <xdr:rowOff>85725</xdr:rowOff>
    </xdr:from>
    <xdr:to>
      <xdr:col>12</xdr:col>
      <xdr:colOff>561975</xdr:colOff>
      <xdr:row>127</xdr:row>
      <xdr:rowOff>0</xdr:rowOff>
    </xdr:to>
    <xdr:sp>
      <xdr:nvSpPr>
        <xdr:cNvPr id="6" name="AutoShape 29">
          <a:hlinkClick r:id="rId4"/>
        </xdr:cNvPr>
        <xdr:cNvSpPr>
          <a:spLocks/>
        </xdr:cNvSpPr>
      </xdr:nvSpPr>
      <xdr:spPr>
        <a:xfrm>
          <a:off x="8296275" y="2315527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163</xdr:row>
      <xdr:rowOff>85725</xdr:rowOff>
    </xdr:from>
    <xdr:to>
      <xdr:col>12</xdr:col>
      <xdr:colOff>561975</xdr:colOff>
      <xdr:row>165</xdr:row>
      <xdr:rowOff>0</xdr:rowOff>
    </xdr:to>
    <xdr:sp>
      <xdr:nvSpPr>
        <xdr:cNvPr id="7" name="AutoShape 30">
          <a:hlinkClick r:id="rId5"/>
        </xdr:cNvPr>
        <xdr:cNvSpPr>
          <a:spLocks/>
        </xdr:cNvSpPr>
      </xdr:nvSpPr>
      <xdr:spPr>
        <a:xfrm>
          <a:off x="8296275" y="2975610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276225</xdr:colOff>
      <xdr:row>201</xdr:row>
      <xdr:rowOff>104775</xdr:rowOff>
    </xdr:from>
    <xdr:to>
      <xdr:col>12</xdr:col>
      <xdr:colOff>609600</xdr:colOff>
      <xdr:row>203</xdr:row>
      <xdr:rowOff>104775</xdr:rowOff>
    </xdr:to>
    <xdr:sp>
      <xdr:nvSpPr>
        <xdr:cNvPr id="8" name="AutoShape 31">
          <a:hlinkClick r:id="rId6"/>
        </xdr:cNvPr>
        <xdr:cNvSpPr>
          <a:spLocks/>
        </xdr:cNvSpPr>
      </xdr:nvSpPr>
      <xdr:spPr>
        <a:xfrm>
          <a:off x="8277225" y="36385500"/>
          <a:ext cx="333375" cy="323850"/>
        </a:xfrm>
        <a:prstGeom prst="leftArrow">
          <a:avLst>
            <a:gd name="adj1" fmla="val -9999"/>
            <a:gd name="adj2" fmla="val -24000"/>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35</xdr:row>
      <xdr:rowOff>257175</xdr:rowOff>
    </xdr:from>
    <xdr:to>
      <xdr:col>13</xdr:col>
      <xdr:colOff>0</xdr:colOff>
      <xdr:row>39</xdr:row>
      <xdr:rowOff>47625</xdr:rowOff>
    </xdr:to>
    <xdr:sp>
      <xdr:nvSpPr>
        <xdr:cNvPr id="9" name="TextBox 35"/>
        <xdr:cNvSpPr txBox="1">
          <a:spLocks noChangeArrowheads="1"/>
        </xdr:cNvSpPr>
      </xdr:nvSpPr>
      <xdr:spPr>
        <a:xfrm>
          <a:off x="123825" y="6696075"/>
          <a:ext cx="85344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II.1:
</a:t>
          </a:r>
        </a:p>
      </xdr:txBody>
    </xdr:sp>
    <xdr:clientData/>
  </xdr:twoCellAnchor>
  <xdr:twoCellAnchor>
    <xdr:from>
      <xdr:col>1</xdr:col>
      <xdr:colOff>38100</xdr:colOff>
      <xdr:row>76</xdr:row>
      <xdr:rowOff>152400</xdr:rowOff>
    </xdr:from>
    <xdr:to>
      <xdr:col>13</xdr:col>
      <xdr:colOff>38100</xdr:colOff>
      <xdr:row>80</xdr:row>
      <xdr:rowOff>85725</xdr:rowOff>
    </xdr:to>
    <xdr:sp>
      <xdr:nvSpPr>
        <xdr:cNvPr id="10" name="TextBox 36"/>
        <xdr:cNvSpPr txBox="1">
          <a:spLocks noChangeArrowheads="1"/>
        </xdr:cNvSpPr>
      </xdr:nvSpPr>
      <xdr:spPr>
        <a:xfrm>
          <a:off x="161925" y="14525625"/>
          <a:ext cx="8534400" cy="581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II.2
With respect to enrolments by gender, Georgia follows general pattern found in post-communist countries where female enrolments are higher both at public and private institutions.      
</a:t>
          </a:r>
        </a:p>
      </xdr:txBody>
    </xdr:sp>
    <xdr:clientData/>
  </xdr:twoCellAnchor>
  <xdr:twoCellAnchor>
    <xdr:from>
      <xdr:col>1</xdr:col>
      <xdr:colOff>28575</xdr:colOff>
      <xdr:row>112</xdr:row>
      <xdr:rowOff>142875</xdr:rowOff>
    </xdr:from>
    <xdr:to>
      <xdr:col>13</xdr:col>
      <xdr:colOff>28575</xdr:colOff>
      <xdr:row>118</xdr:row>
      <xdr:rowOff>133350</xdr:rowOff>
    </xdr:to>
    <xdr:sp>
      <xdr:nvSpPr>
        <xdr:cNvPr id="11" name="TextBox 39"/>
        <xdr:cNvSpPr txBox="1">
          <a:spLocks noChangeArrowheads="1"/>
        </xdr:cNvSpPr>
      </xdr:nvSpPr>
      <xdr:spPr>
        <a:xfrm>
          <a:off x="152400" y="21107400"/>
          <a:ext cx="85344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II.3
</a:t>
          </a:r>
        </a:p>
      </xdr:txBody>
    </xdr:sp>
    <xdr:clientData/>
  </xdr:twoCellAnchor>
  <xdr:twoCellAnchor>
    <xdr:from>
      <xdr:col>1</xdr:col>
      <xdr:colOff>38100</xdr:colOff>
      <xdr:row>119</xdr:row>
      <xdr:rowOff>104775</xdr:rowOff>
    </xdr:from>
    <xdr:to>
      <xdr:col>13</xdr:col>
      <xdr:colOff>38100</xdr:colOff>
      <xdr:row>125</xdr:row>
      <xdr:rowOff>66675</xdr:rowOff>
    </xdr:to>
    <xdr:sp>
      <xdr:nvSpPr>
        <xdr:cNvPr id="12" name="TextBox 40"/>
        <xdr:cNvSpPr txBox="1">
          <a:spLocks noChangeArrowheads="1"/>
        </xdr:cNvSpPr>
      </xdr:nvSpPr>
      <xdr:spPr>
        <a:xfrm>
          <a:off x="161925" y="22202775"/>
          <a:ext cx="85344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II.3
</a:t>
          </a:r>
        </a:p>
      </xdr:txBody>
    </xdr:sp>
    <xdr:clientData/>
  </xdr:twoCellAnchor>
  <xdr:twoCellAnchor>
    <xdr:from>
      <xdr:col>1</xdr:col>
      <xdr:colOff>28575</xdr:colOff>
      <xdr:row>154</xdr:row>
      <xdr:rowOff>142875</xdr:rowOff>
    </xdr:from>
    <xdr:to>
      <xdr:col>13</xdr:col>
      <xdr:colOff>28575</xdr:colOff>
      <xdr:row>158</xdr:row>
      <xdr:rowOff>142875</xdr:rowOff>
    </xdr:to>
    <xdr:sp>
      <xdr:nvSpPr>
        <xdr:cNvPr id="13" name="TextBox 41"/>
        <xdr:cNvSpPr txBox="1">
          <a:spLocks noChangeArrowheads="1"/>
        </xdr:cNvSpPr>
      </xdr:nvSpPr>
      <xdr:spPr>
        <a:xfrm>
          <a:off x="152400" y="28355925"/>
          <a:ext cx="8534400" cy="6477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II.4
</a:t>
          </a:r>
          <a:r>
            <a:rPr lang="en-US" cap="none" sz="1000" b="0" i="1" u="none" baseline="0">
              <a:latin typeface="Arial"/>
              <a:ea typeface="Arial"/>
              <a:cs typeface="Arial"/>
            </a:rPr>
            <a:t>Statistical Abstract. </a:t>
          </a:r>
          <a:r>
            <a:rPr lang="en-US" cap="none" sz="1000" b="0" i="0" u="none" baseline="0">
              <a:latin typeface="Arial"/>
              <a:ea typeface="Arial"/>
              <a:cs typeface="Arial"/>
            </a:rPr>
            <a:t> Ministry of Economic Development of Georgia:  State Department for Statistics.  Tbilisi 1998.
</a:t>
          </a:r>
          <a:r>
            <a:rPr lang="en-US" cap="none" sz="1000" b="0" i="1" u="none" baseline="0">
              <a:latin typeface="Arial"/>
              <a:ea typeface="Arial"/>
              <a:cs typeface="Arial"/>
            </a:rPr>
            <a:t>Statistical Abstract.  </a:t>
          </a:r>
          <a:r>
            <a:rPr lang="en-US" cap="none" sz="1000" b="0" i="0" u="none" baseline="0">
              <a:latin typeface="Arial"/>
              <a:ea typeface="Arial"/>
              <a:cs typeface="Arial"/>
            </a:rPr>
            <a:t>Ministry of Economic Development of Georgia:  State Department for Statistics.  Tbilisi 2004.
</a:t>
          </a:r>
        </a:p>
      </xdr:txBody>
    </xdr:sp>
    <xdr:clientData/>
  </xdr:twoCellAnchor>
  <xdr:twoCellAnchor>
    <xdr:from>
      <xdr:col>1</xdr:col>
      <xdr:colOff>38100</xdr:colOff>
      <xdr:row>159</xdr:row>
      <xdr:rowOff>104775</xdr:rowOff>
    </xdr:from>
    <xdr:to>
      <xdr:col>13</xdr:col>
      <xdr:colOff>38100</xdr:colOff>
      <xdr:row>162</xdr:row>
      <xdr:rowOff>152400</xdr:rowOff>
    </xdr:to>
    <xdr:sp>
      <xdr:nvSpPr>
        <xdr:cNvPr id="14" name="TextBox 42"/>
        <xdr:cNvSpPr txBox="1">
          <a:spLocks noChangeArrowheads="1"/>
        </xdr:cNvSpPr>
      </xdr:nvSpPr>
      <xdr:spPr>
        <a:xfrm>
          <a:off x="161925" y="29127450"/>
          <a:ext cx="8534400" cy="5334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II.4
With its lower share of part-time enrolments in private institutions, Georgia is the exception even in the region.      
</a:t>
          </a:r>
        </a:p>
      </xdr:txBody>
    </xdr:sp>
    <xdr:clientData/>
  </xdr:twoCellAnchor>
  <xdr:twoCellAnchor>
    <xdr:from>
      <xdr:col>1</xdr:col>
      <xdr:colOff>28575</xdr:colOff>
      <xdr:row>191</xdr:row>
      <xdr:rowOff>142875</xdr:rowOff>
    </xdr:from>
    <xdr:to>
      <xdr:col>13</xdr:col>
      <xdr:colOff>28575</xdr:colOff>
      <xdr:row>195</xdr:row>
      <xdr:rowOff>85725</xdr:rowOff>
    </xdr:to>
    <xdr:sp>
      <xdr:nvSpPr>
        <xdr:cNvPr id="15" name="TextBox 43"/>
        <xdr:cNvSpPr txBox="1">
          <a:spLocks noChangeArrowheads="1"/>
        </xdr:cNvSpPr>
      </xdr:nvSpPr>
      <xdr:spPr>
        <a:xfrm>
          <a:off x="152400" y="34804350"/>
          <a:ext cx="8534400" cy="5905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II.5
</a:t>
          </a:r>
        </a:p>
      </xdr:txBody>
    </xdr:sp>
    <xdr:clientData/>
  </xdr:twoCellAnchor>
  <xdr:twoCellAnchor>
    <xdr:from>
      <xdr:col>1</xdr:col>
      <xdr:colOff>19050</xdr:colOff>
      <xdr:row>196</xdr:row>
      <xdr:rowOff>47625</xdr:rowOff>
    </xdr:from>
    <xdr:to>
      <xdr:col>13</xdr:col>
      <xdr:colOff>19050</xdr:colOff>
      <xdr:row>200</xdr:row>
      <xdr:rowOff>142875</xdr:rowOff>
    </xdr:to>
    <xdr:sp>
      <xdr:nvSpPr>
        <xdr:cNvPr id="16" name="TextBox 44"/>
        <xdr:cNvSpPr txBox="1">
          <a:spLocks noChangeArrowheads="1"/>
        </xdr:cNvSpPr>
      </xdr:nvSpPr>
      <xdr:spPr>
        <a:xfrm>
          <a:off x="142875" y="35518725"/>
          <a:ext cx="8534400" cy="7429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II.5
</a:t>
          </a:r>
        </a:p>
      </xdr:txBody>
    </xdr:sp>
    <xdr:clientData/>
  </xdr:twoCellAnchor>
  <xdr:twoCellAnchor>
    <xdr:from>
      <xdr:col>1</xdr:col>
      <xdr:colOff>28575</xdr:colOff>
      <xdr:row>277</xdr:row>
      <xdr:rowOff>142875</xdr:rowOff>
    </xdr:from>
    <xdr:to>
      <xdr:col>13</xdr:col>
      <xdr:colOff>28575</xdr:colOff>
      <xdr:row>283</xdr:row>
      <xdr:rowOff>133350</xdr:rowOff>
    </xdr:to>
    <xdr:sp>
      <xdr:nvSpPr>
        <xdr:cNvPr id="17" name="TextBox 45"/>
        <xdr:cNvSpPr txBox="1">
          <a:spLocks noChangeArrowheads="1"/>
        </xdr:cNvSpPr>
      </xdr:nvSpPr>
      <xdr:spPr>
        <a:xfrm>
          <a:off x="152400" y="49758600"/>
          <a:ext cx="85344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II.7
</a:t>
          </a:r>
        </a:p>
      </xdr:txBody>
    </xdr:sp>
    <xdr:clientData/>
  </xdr:twoCellAnchor>
  <xdr:twoCellAnchor>
    <xdr:from>
      <xdr:col>1</xdr:col>
      <xdr:colOff>38100</xdr:colOff>
      <xdr:row>284</xdr:row>
      <xdr:rowOff>104775</xdr:rowOff>
    </xdr:from>
    <xdr:to>
      <xdr:col>13</xdr:col>
      <xdr:colOff>38100</xdr:colOff>
      <xdr:row>290</xdr:row>
      <xdr:rowOff>66675</xdr:rowOff>
    </xdr:to>
    <xdr:sp>
      <xdr:nvSpPr>
        <xdr:cNvPr id="18" name="TextBox 46"/>
        <xdr:cNvSpPr txBox="1">
          <a:spLocks noChangeArrowheads="1"/>
        </xdr:cNvSpPr>
      </xdr:nvSpPr>
      <xdr:spPr>
        <a:xfrm>
          <a:off x="161925" y="50853975"/>
          <a:ext cx="85344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II.7
</a:t>
          </a:r>
        </a:p>
      </xdr:txBody>
    </xdr:sp>
    <xdr:clientData/>
  </xdr:twoCellAnchor>
  <xdr:twoCellAnchor>
    <xdr:from>
      <xdr:col>1</xdr:col>
      <xdr:colOff>28575</xdr:colOff>
      <xdr:row>245</xdr:row>
      <xdr:rowOff>0</xdr:rowOff>
    </xdr:from>
    <xdr:to>
      <xdr:col>13</xdr:col>
      <xdr:colOff>28575</xdr:colOff>
      <xdr:row>245</xdr:row>
      <xdr:rowOff>0</xdr:rowOff>
    </xdr:to>
    <xdr:sp>
      <xdr:nvSpPr>
        <xdr:cNvPr id="19" name="TextBox 47"/>
        <xdr:cNvSpPr txBox="1">
          <a:spLocks noChangeArrowheads="1"/>
        </xdr:cNvSpPr>
      </xdr:nvSpPr>
      <xdr:spPr>
        <a:xfrm>
          <a:off x="152400" y="44053125"/>
          <a:ext cx="8534400" cy="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II.6
</a:t>
          </a:r>
        </a:p>
      </xdr:txBody>
    </xdr:sp>
    <xdr:clientData/>
  </xdr:twoCellAnchor>
  <xdr:twoCellAnchor>
    <xdr:from>
      <xdr:col>1</xdr:col>
      <xdr:colOff>38100</xdr:colOff>
      <xdr:row>245</xdr:row>
      <xdr:rowOff>0</xdr:rowOff>
    </xdr:from>
    <xdr:to>
      <xdr:col>13</xdr:col>
      <xdr:colOff>38100</xdr:colOff>
      <xdr:row>245</xdr:row>
      <xdr:rowOff>0</xdr:rowOff>
    </xdr:to>
    <xdr:sp>
      <xdr:nvSpPr>
        <xdr:cNvPr id="20" name="TextBox 48"/>
        <xdr:cNvSpPr txBox="1">
          <a:spLocks noChangeArrowheads="1"/>
        </xdr:cNvSpPr>
      </xdr:nvSpPr>
      <xdr:spPr>
        <a:xfrm>
          <a:off x="161925" y="44053125"/>
          <a:ext cx="8534400" cy="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II.6
</a:t>
          </a:r>
        </a:p>
      </xdr:txBody>
    </xdr:sp>
    <xdr:clientData/>
  </xdr:twoCellAnchor>
  <xdr:twoCellAnchor>
    <xdr:from>
      <xdr:col>12</xdr:col>
      <xdr:colOff>295275</xdr:colOff>
      <xdr:row>244</xdr:row>
      <xdr:rowOff>66675</xdr:rowOff>
    </xdr:from>
    <xdr:to>
      <xdr:col>12</xdr:col>
      <xdr:colOff>619125</xdr:colOff>
      <xdr:row>244</xdr:row>
      <xdr:rowOff>314325</xdr:rowOff>
    </xdr:to>
    <xdr:sp>
      <xdr:nvSpPr>
        <xdr:cNvPr id="21" name="AutoShape 49">
          <a:hlinkClick r:id="rId7"/>
        </xdr:cNvPr>
        <xdr:cNvSpPr>
          <a:spLocks/>
        </xdr:cNvSpPr>
      </xdr:nvSpPr>
      <xdr:spPr>
        <a:xfrm>
          <a:off x="8296275" y="43710225"/>
          <a:ext cx="323850" cy="247650"/>
        </a:xfrm>
        <a:prstGeom prst="leftArrow">
          <a:avLst>
            <a:gd name="adj1" fmla="val -11365"/>
            <a:gd name="adj2" fmla="val -31250"/>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224</xdr:row>
      <xdr:rowOff>0</xdr:rowOff>
    </xdr:from>
    <xdr:to>
      <xdr:col>13</xdr:col>
      <xdr:colOff>0</xdr:colOff>
      <xdr:row>224</xdr:row>
      <xdr:rowOff>0</xdr:rowOff>
    </xdr:to>
    <xdr:sp>
      <xdr:nvSpPr>
        <xdr:cNvPr id="22" name="Rectangle 50"/>
        <xdr:cNvSpPr>
          <a:spLocks/>
        </xdr:cNvSpPr>
      </xdr:nvSpPr>
      <xdr:spPr>
        <a:xfrm>
          <a:off x="123825" y="39957375"/>
          <a:ext cx="8534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234</xdr:row>
      <xdr:rowOff>142875</xdr:rowOff>
    </xdr:from>
    <xdr:to>
      <xdr:col>13</xdr:col>
      <xdr:colOff>28575</xdr:colOff>
      <xdr:row>238</xdr:row>
      <xdr:rowOff>142875</xdr:rowOff>
    </xdr:to>
    <xdr:sp>
      <xdr:nvSpPr>
        <xdr:cNvPr id="23" name="TextBox 51"/>
        <xdr:cNvSpPr txBox="1">
          <a:spLocks noChangeArrowheads="1"/>
        </xdr:cNvSpPr>
      </xdr:nvSpPr>
      <xdr:spPr>
        <a:xfrm>
          <a:off x="152400" y="42157650"/>
          <a:ext cx="8534400" cy="6477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II.6
</a:t>
          </a:r>
          <a:r>
            <a:rPr lang="en-US" cap="none" sz="1000" b="0" i="1" u="none" baseline="0">
              <a:latin typeface="Arial"/>
              <a:ea typeface="Arial"/>
              <a:cs typeface="Arial"/>
            </a:rPr>
            <a:t>Statistical Abstract.  </a:t>
          </a:r>
          <a:r>
            <a:rPr lang="en-US" cap="none" sz="1000" b="0" i="0" u="none" baseline="0">
              <a:latin typeface="Arial"/>
              <a:ea typeface="Arial"/>
              <a:cs typeface="Arial"/>
            </a:rPr>
            <a:t>Ministry of Economic Development of Georgia:  State Department for Statistics.  Tbilisi 1998.
</a:t>
          </a:r>
          <a:r>
            <a:rPr lang="en-US" cap="none" sz="1000" b="0" i="1" u="none" baseline="0">
              <a:latin typeface="Arial"/>
              <a:ea typeface="Arial"/>
              <a:cs typeface="Arial"/>
            </a:rPr>
            <a:t>Statistical Abstract.</a:t>
          </a:r>
          <a:r>
            <a:rPr lang="en-US" cap="none" sz="1000" b="0" i="0" u="none" baseline="0">
              <a:latin typeface="Arial"/>
              <a:ea typeface="Arial"/>
              <a:cs typeface="Arial"/>
            </a:rPr>
            <a:t>  Ministry of Economic Development of Georgia:  State Department for Statistics.  Tbilisi 2004.
</a:t>
          </a:r>
        </a:p>
      </xdr:txBody>
    </xdr:sp>
    <xdr:clientData/>
  </xdr:twoCellAnchor>
  <xdr:twoCellAnchor>
    <xdr:from>
      <xdr:col>1</xdr:col>
      <xdr:colOff>38100</xdr:colOff>
      <xdr:row>239</xdr:row>
      <xdr:rowOff>123825</xdr:rowOff>
    </xdr:from>
    <xdr:to>
      <xdr:col>13</xdr:col>
      <xdr:colOff>38100</xdr:colOff>
      <xdr:row>243</xdr:row>
      <xdr:rowOff>19050</xdr:rowOff>
    </xdr:to>
    <xdr:sp>
      <xdr:nvSpPr>
        <xdr:cNvPr id="24" name="TextBox 52"/>
        <xdr:cNvSpPr txBox="1">
          <a:spLocks noChangeArrowheads="1"/>
        </xdr:cNvSpPr>
      </xdr:nvSpPr>
      <xdr:spPr>
        <a:xfrm>
          <a:off x="161925" y="42948225"/>
          <a:ext cx="8534400" cy="5429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II.6
Data on enrolments by fields of study for the year of 1998 are unavalable.  
Ratios concerning "hard" sciences cannot be computed as data are not broken down according to this category.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304800</xdr:colOff>
      <xdr:row>0</xdr:row>
      <xdr:rowOff>57150</xdr:rowOff>
    </xdr:from>
    <xdr:to>
      <xdr:col>12</xdr:col>
      <xdr:colOff>571500</xdr:colOff>
      <xdr:row>1</xdr:row>
      <xdr:rowOff>152400</xdr:rowOff>
    </xdr:to>
    <xdr:sp>
      <xdr:nvSpPr>
        <xdr:cNvPr id="1" name="AutoShape 14">
          <a:hlinkClick r:id="rId1"/>
        </xdr:cNvPr>
        <xdr:cNvSpPr>
          <a:spLocks/>
        </xdr:cNvSpPr>
      </xdr:nvSpPr>
      <xdr:spPr>
        <a:xfrm>
          <a:off x="7772400" y="57150"/>
          <a:ext cx="266700" cy="257175"/>
        </a:xfrm>
        <a:prstGeom prst="leftArrow">
          <a:avLst>
            <a:gd name="adj1" fmla="val -10712"/>
            <a:gd name="adj2" fmla="val -24074"/>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266700</xdr:colOff>
      <xdr:row>42</xdr:row>
      <xdr:rowOff>76200</xdr:rowOff>
    </xdr:from>
    <xdr:to>
      <xdr:col>12</xdr:col>
      <xdr:colOff>533400</xdr:colOff>
      <xdr:row>43</xdr:row>
      <xdr:rowOff>152400</xdr:rowOff>
    </xdr:to>
    <xdr:sp>
      <xdr:nvSpPr>
        <xdr:cNvPr id="2" name="AutoShape 15">
          <a:hlinkClick r:id="rId2"/>
        </xdr:cNvPr>
        <xdr:cNvSpPr>
          <a:spLocks/>
        </xdr:cNvSpPr>
      </xdr:nvSpPr>
      <xdr:spPr>
        <a:xfrm>
          <a:off x="7734300" y="763905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409575</xdr:colOff>
      <xdr:row>81</xdr:row>
      <xdr:rowOff>85725</xdr:rowOff>
    </xdr:from>
    <xdr:to>
      <xdr:col>13</xdr:col>
      <xdr:colOff>85725</xdr:colOff>
      <xdr:row>83</xdr:row>
      <xdr:rowOff>0</xdr:rowOff>
    </xdr:to>
    <xdr:sp>
      <xdr:nvSpPr>
        <xdr:cNvPr id="3" name="AutoShape 16">
          <a:hlinkClick r:id="rId3"/>
        </xdr:cNvPr>
        <xdr:cNvSpPr>
          <a:spLocks/>
        </xdr:cNvSpPr>
      </xdr:nvSpPr>
      <xdr:spPr>
        <a:xfrm>
          <a:off x="7877175" y="147161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28575</xdr:colOff>
      <xdr:row>32</xdr:row>
      <xdr:rowOff>142875</xdr:rowOff>
    </xdr:from>
    <xdr:to>
      <xdr:col>12</xdr:col>
      <xdr:colOff>581025</xdr:colOff>
      <xdr:row>36</xdr:row>
      <xdr:rowOff>85725</xdr:rowOff>
    </xdr:to>
    <xdr:sp>
      <xdr:nvSpPr>
        <xdr:cNvPr id="4" name="TextBox 19"/>
        <xdr:cNvSpPr txBox="1">
          <a:spLocks noChangeArrowheads="1"/>
        </xdr:cNvSpPr>
      </xdr:nvSpPr>
      <xdr:spPr>
        <a:xfrm>
          <a:off x="142875" y="6086475"/>
          <a:ext cx="7905750" cy="5905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III.1
</a:t>
          </a:r>
          <a:r>
            <a:rPr lang="en-US" cap="none" sz="1000" b="0" i="1" u="none" baseline="0">
              <a:latin typeface="Arial"/>
              <a:ea typeface="Arial"/>
              <a:cs typeface="Arial"/>
            </a:rPr>
            <a:t>Statistical Abstract</a:t>
          </a:r>
          <a:r>
            <a:rPr lang="en-US" cap="none" sz="1000" b="0" i="0" u="none" baseline="0">
              <a:latin typeface="Arial"/>
              <a:ea typeface="Arial"/>
              <a:cs typeface="Arial"/>
            </a:rPr>
            <a:t>.  Ministry of Economic Development of Georgia:  State Department for Statistics.  Tbilisi 1998.
</a:t>
          </a:r>
          <a:r>
            <a:rPr lang="en-US" cap="none" sz="1000" b="0" i="1" u="none" baseline="0">
              <a:latin typeface="Arial"/>
              <a:ea typeface="Arial"/>
              <a:cs typeface="Arial"/>
            </a:rPr>
            <a:t>Statistical Abstract.</a:t>
          </a:r>
          <a:r>
            <a:rPr lang="en-US" cap="none" sz="1000" b="0" i="0" u="none" baseline="0">
              <a:latin typeface="Arial"/>
              <a:ea typeface="Arial"/>
              <a:cs typeface="Arial"/>
            </a:rPr>
            <a:t>  Ministry of Economic Development of Georgia:  State Department for Statistics.  Tbilisi 2004.
</a:t>
          </a:r>
        </a:p>
      </xdr:txBody>
    </xdr:sp>
    <xdr:clientData/>
  </xdr:twoCellAnchor>
  <xdr:twoCellAnchor>
    <xdr:from>
      <xdr:col>1</xdr:col>
      <xdr:colOff>38100</xdr:colOff>
      <xdr:row>37</xdr:row>
      <xdr:rowOff>85725</xdr:rowOff>
    </xdr:from>
    <xdr:to>
      <xdr:col>12</xdr:col>
      <xdr:colOff>571500</xdr:colOff>
      <xdr:row>41</xdr:row>
      <xdr:rowOff>76200</xdr:rowOff>
    </xdr:to>
    <xdr:sp>
      <xdr:nvSpPr>
        <xdr:cNvPr id="5" name="TextBox 20"/>
        <xdr:cNvSpPr txBox="1">
          <a:spLocks noChangeArrowheads="1"/>
        </xdr:cNvSpPr>
      </xdr:nvSpPr>
      <xdr:spPr>
        <a:xfrm>
          <a:off x="152400" y="6838950"/>
          <a:ext cx="7886700" cy="6381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III.1
</a:t>
          </a:r>
        </a:p>
      </xdr:txBody>
    </xdr:sp>
    <xdr:clientData/>
  </xdr:twoCellAnchor>
  <xdr:twoCellAnchor>
    <xdr:from>
      <xdr:col>1</xdr:col>
      <xdr:colOff>28575</xdr:colOff>
      <xdr:row>70</xdr:row>
      <xdr:rowOff>142875</xdr:rowOff>
    </xdr:from>
    <xdr:to>
      <xdr:col>12</xdr:col>
      <xdr:colOff>581025</xdr:colOff>
      <xdr:row>74</xdr:row>
      <xdr:rowOff>133350</xdr:rowOff>
    </xdr:to>
    <xdr:sp>
      <xdr:nvSpPr>
        <xdr:cNvPr id="6" name="TextBox 21"/>
        <xdr:cNvSpPr txBox="1">
          <a:spLocks noChangeArrowheads="1"/>
        </xdr:cNvSpPr>
      </xdr:nvSpPr>
      <xdr:spPr>
        <a:xfrm>
          <a:off x="142875" y="12992100"/>
          <a:ext cx="7905750" cy="6381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III.2
</a:t>
          </a:r>
          <a:r>
            <a:rPr lang="en-US" cap="none" sz="1000" b="0" i="1" u="none" baseline="0">
              <a:latin typeface="Arial"/>
              <a:ea typeface="Arial"/>
              <a:cs typeface="Arial"/>
            </a:rPr>
            <a:t>Statistical Abstract. </a:t>
          </a:r>
          <a:r>
            <a:rPr lang="en-US" cap="none" sz="1000" b="0" i="0" u="none" baseline="0">
              <a:latin typeface="Arial"/>
              <a:ea typeface="Arial"/>
              <a:cs typeface="Arial"/>
            </a:rPr>
            <a:t> Ministry of Economic Development of Georgia:  State Department for Statistics.  Tbilisi 1998.
</a:t>
          </a:r>
          <a:r>
            <a:rPr lang="en-US" cap="none" sz="1000" b="0" i="1" u="none" baseline="0">
              <a:latin typeface="Arial"/>
              <a:ea typeface="Arial"/>
              <a:cs typeface="Arial"/>
            </a:rPr>
            <a:t>Statistical Abstract.</a:t>
          </a:r>
          <a:r>
            <a:rPr lang="en-US" cap="none" sz="1000" b="0" i="0" u="none" baseline="0">
              <a:latin typeface="Arial"/>
              <a:ea typeface="Arial"/>
              <a:cs typeface="Arial"/>
            </a:rPr>
            <a:t>  Ministry of Economic Development of Georgia:  State Department for Statistics.  Tbilisi 2004.
</a:t>
          </a:r>
        </a:p>
      </xdr:txBody>
    </xdr:sp>
    <xdr:clientData/>
  </xdr:twoCellAnchor>
  <xdr:twoCellAnchor>
    <xdr:from>
      <xdr:col>1</xdr:col>
      <xdr:colOff>38100</xdr:colOff>
      <xdr:row>75</xdr:row>
      <xdr:rowOff>104775</xdr:rowOff>
    </xdr:from>
    <xdr:to>
      <xdr:col>12</xdr:col>
      <xdr:colOff>571500</xdr:colOff>
      <xdr:row>81</xdr:row>
      <xdr:rowOff>0</xdr:rowOff>
    </xdr:to>
    <xdr:sp>
      <xdr:nvSpPr>
        <xdr:cNvPr id="7" name="TextBox 22"/>
        <xdr:cNvSpPr txBox="1">
          <a:spLocks noChangeArrowheads="1"/>
        </xdr:cNvSpPr>
      </xdr:nvSpPr>
      <xdr:spPr>
        <a:xfrm>
          <a:off x="152400" y="13763625"/>
          <a:ext cx="7886700" cy="8667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III.2
</a:t>
          </a:r>
        </a:p>
      </xdr:txBody>
    </xdr:sp>
    <xdr:clientData/>
  </xdr:twoCellAnchor>
  <xdr:twoCellAnchor>
    <xdr:from>
      <xdr:col>1</xdr:col>
      <xdr:colOff>28575</xdr:colOff>
      <xdr:row>115</xdr:row>
      <xdr:rowOff>142875</xdr:rowOff>
    </xdr:from>
    <xdr:to>
      <xdr:col>12</xdr:col>
      <xdr:colOff>581025</xdr:colOff>
      <xdr:row>119</xdr:row>
      <xdr:rowOff>114300</xdr:rowOff>
    </xdr:to>
    <xdr:sp>
      <xdr:nvSpPr>
        <xdr:cNvPr id="8" name="TextBox 23"/>
        <xdr:cNvSpPr txBox="1">
          <a:spLocks noChangeArrowheads="1"/>
        </xdr:cNvSpPr>
      </xdr:nvSpPr>
      <xdr:spPr>
        <a:xfrm>
          <a:off x="142875" y="21593175"/>
          <a:ext cx="7905750" cy="6191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III.3
</a:t>
          </a:r>
          <a:r>
            <a:rPr lang="en-US" cap="none" sz="1000" b="0" i="1" u="none" baseline="0">
              <a:latin typeface="Arial"/>
              <a:ea typeface="Arial"/>
              <a:cs typeface="Arial"/>
            </a:rPr>
            <a:t>Statistical Abstract.</a:t>
          </a:r>
          <a:r>
            <a:rPr lang="en-US" cap="none" sz="1000" b="0" i="0" u="none" baseline="0">
              <a:latin typeface="Arial"/>
              <a:ea typeface="Arial"/>
              <a:cs typeface="Arial"/>
            </a:rPr>
            <a:t>  Ministry of Economic Development of Georgia:  State Department for Statistics.  Tbilisi 1998.
</a:t>
          </a:r>
          <a:r>
            <a:rPr lang="en-US" cap="none" sz="1000" b="0" i="1" u="none" baseline="0">
              <a:latin typeface="Arial"/>
              <a:ea typeface="Arial"/>
              <a:cs typeface="Arial"/>
            </a:rPr>
            <a:t>Statistical Abstract</a:t>
          </a:r>
          <a:r>
            <a:rPr lang="en-US" cap="none" sz="1000" b="0" i="0" u="none" baseline="0">
              <a:latin typeface="Arial"/>
              <a:ea typeface="Arial"/>
              <a:cs typeface="Arial"/>
            </a:rPr>
            <a:t>.  Ministry of Economic Development of Georgia:  State Department for Statistics.  Tbilisi 2004.
</a:t>
          </a:r>
        </a:p>
      </xdr:txBody>
    </xdr:sp>
    <xdr:clientData/>
  </xdr:twoCellAnchor>
  <xdr:twoCellAnchor>
    <xdr:from>
      <xdr:col>1</xdr:col>
      <xdr:colOff>38100</xdr:colOff>
      <xdr:row>120</xdr:row>
      <xdr:rowOff>104775</xdr:rowOff>
    </xdr:from>
    <xdr:to>
      <xdr:col>12</xdr:col>
      <xdr:colOff>571500</xdr:colOff>
      <xdr:row>124</xdr:row>
      <xdr:rowOff>76200</xdr:rowOff>
    </xdr:to>
    <xdr:sp>
      <xdr:nvSpPr>
        <xdr:cNvPr id="9" name="TextBox 24"/>
        <xdr:cNvSpPr txBox="1">
          <a:spLocks noChangeArrowheads="1"/>
        </xdr:cNvSpPr>
      </xdr:nvSpPr>
      <xdr:spPr>
        <a:xfrm>
          <a:off x="152400" y="22364700"/>
          <a:ext cx="7886700" cy="6191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III.3
Data on faculty by highest degree earned for the year of 1998 is unavalable.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0</xdr:row>
      <xdr:rowOff>85725</xdr:rowOff>
    </xdr:from>
    <xdr:to>
      <xdr:col>13</xdr:col>
      <xdr:colOff>419100</xdr:colOff>
      <xdr:row>2</xdr:row>
      <xdr:rowOff>47625</xdr:rowOff>
    </xdr:to>
    <xdr:sp>
      <xdr:nvSpPr>
        <xdr:cNvPr id="1" name="AutoShape 5">
          <a:hlinkClick r:id="rId1"/>
        </xdr:cNvPr>
        <xdr:cNvSpPr>
          <a:spLocks/>
        </xdr:cNvSpPr>
      </xdr:nvSpPr>
      <xdr:spPr>
        <a:xfrm>
          <a:off x="8239125" y="85725"/>
          <a:ext cx="276225" cy="3143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51</xdr:row>
      <xdr:rowOff>142875</xdr:rowOff>
    </xdr:from>
    <xdr:to>
      <xdr:col>12</xdr:col>
      <xdr:colOff>581025</xdr:colOff>
      <xdr:row>57</xdr:row>
      <xdr:rowOff>133350</xdr:rowOff>
    </xdr:to>
    <xdr:sp>
      <xdr:nvSpPr>
        <xdr:cNvPr id="2" name="TextBox 8"/>
        <xdr:cNvSpPr txBox="1">
          <a:spLocks noChangeArrowheads="1"/>
        </xdr:cNvSpPr>
      </xdr:nvSpPr>
      <xdr:spPr>
        <a:xfrm>
          <a:off x="142875" y="9534525"/>
          <a:ext cx="789622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IV.1
</a:t>
          </a:r>
        </a:p>
      </xdr:txBody>
    </xdr:sp>
    <xdr:clientData/>
  </xdr:twoCellAnchor>
  <xdr:twoCellAnchor>
    <xdr:from>
      <xdr:col>1</xdr:col>
      <xdr:colOff>38100</xdr:colOff>
      <xdr:row>58</xdr:row>
      <xdr:rowOff>104775</xdr:rowOff>
    </xdr:from>
    <xdr:to>
      <xdr:col>12</xdr:col>
      <xdr:colOff>571500</xdr:colOff>
      <xdr:row>64</xdr:row>
      <xdr:rowOff>66675</xdr:rowOff>
    </xdr:to>
    <xdr:sp>
      <xdr:nvSpPr>
        <xdr:cNvPr id="3" name="TextBox 9"/>
        <xdr:cNvSpPr txBox="1">
          <a:spLocks noChangeArrowheads="1"/>
        </xdr:cNvSpPr>
      </xdr:nvSpPr>
      <xdr:spPr>
        <a:xfrm>
          <a:off x="152400" y="10629900"/>
          <a:ext cx="78771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IV.1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mes.gov.ge/" TargetMode="External" /><Relationship Id="rId2" Type="http://schemas.openxmlformats.org/officeDocument/2006/relationships/hyperlink" Target="http://www.parliament.ge/EDUCATION/" TargetMode="External" /><Relationship Id="rId3" Type="http://schemas.openxmlformats.org/officeDocument/2006/relationships/hyperlink" Target="http://www.eppm.org.ge/home.ht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2"/>
  <dimension ref="A1:J185"/>
  <sheetViews>
    <sheetView showGridLines="0" showZeros="0" tabSelected="1" workbookViewId="0" topLeftCell="A1">
      <selection activeCell="A1" sqref="A1"/>
    </sheetView>
  </sheetViews>
  <sheetFormatPr defaultColWidth="9.140625" defaultRowHeight="12.75"/>
  <cols>
    <col min="1" max="1" width="4.7109375" style="0" customWidth="1"/>
    <col min="2" max="16384" width="11.421875" style="0" customWidth="1"/>
  </cols>
  <sheetData>
    <row r="1" ht="12.75">
      <c r="A1" t="s">
        <v>394</v>
      </c>
    </row>
    <row r="4" spans="1:8" ht="12.75">
      <c r="A4" s="447" t="s">
        <v>47</v>
      </c>
      <c r="B4" s="447"/>
      <c r="H4" s="18"/>
    </row>
    <row r="5" spans="2:9" ht="12.75">
      <c r="B5" s="439" t="s">
        <v>48</v>
      </c>
      <c r="C5" s="448"/>
      <c r="I5" s="14"/>
    </row>
    <row r="8" spans="1:8" ht="12.75">
      <c r="A8" s="447" t="s">
        <v>49</v>
      </c>
      <c r="B8" s="447"/>
      <c r="H8" s="18"/>
    </row>
    <row r="9" spans="2:9" ht="12.75">
      <c r="B9" s="439" t="s">
        <v>50</v>
      </c>
      <c r="C9" s="448"/>
      <c r="D9" s="448"/>
      <c r="I9" s="14"/>
    </row>
    <row r="10" spans="2:9" ht="12.75">
      <c r="B10" s="439" t="s">
        <v>51</v>
      </c>
      <c r="C10" s="448"/>
      <c r="D10" s="448"/>
      <c r="I10" s="14"/>
    </row>
    <row r="11" spans="2:9" ht="12.75">
      <c r="B11" s="439" t="s">
        <v>52</v>
      </c>
      <c r="C11" s="448"/>
      <c r="D11" s="448"/>
      <c r="E11" s="448"/>
      <c r="I11" s="14"/>
    </row>
    <row r="12" spans="2:9" ht="12.75">
      <c r="B12" s="439" t="s">
        <v>53</v>
      </c>
      <c r="C12" s="448"/>
      <c r="D12" s="448"/>
      <c r="E12" s="448"/>
      <c r="I12" s="14"/>
    </row>
    <row r="13" spans="2:9" ht="12.75">
      <c r="B13" s="439" t="s">
        <v>54</v>
      </c>
      <c r="C13" s="448"/>
      <c r="D13" s="448"/>
      <c r="E13" s="448"/>
      <c r="I13" s="14"/>
    </row>
    <row r="14" spans="2:9" ht="12.75">
      <c r="B14" s="449" t="s">
        <v>90</v>
      </c>
      <c r="C14" s="448"/>
      <c r="D14" s="448"/>
      <c r="I14" s="14"/>
    </row>
    <row r="15" spans="2:6" ht="12.75">
      <c r="B15" s="450" t="s">
        <v>55</v>
      </c>
      <c r="C15" s="448"/>
      <c r="D15" s="448"/>
      <c r="E15" s="448"/>
      <c r="F15" s="448"/>
    </row>
    <row r="17" spans="1:8" ht="12.75">
      <c r="A17" s="447" t="s">
        <v>56</v>
      </c>
      <c r="B17" s="447"/>
      <c r="H17" s="18"/>
    </row>
    <row r="18" spans="2:10" ht="12.75">
      <c r="B18" s="439" t="s">
        <v>57</v>
      </c>
      <c r="C18" s="448"/>
      <c r="D18" s="448"/>
      <c r="E18" s="11"/>
      <c r="F18" s="11"/>
      <c r="I18" s="14"/>
      <c r="J18" s="11"/>
    </row>
    <row r="19" spans="2:10" ht="12.75">
      <c r="B19" s="439" t="s">
        <v>58</v>
      </c>
      <c r="C19" s="448"/>
      <c r="D19" s="448"/>
      <c r="E19" s="11"/>
      <c r="F19" s="11"/>
      <c r="I19" s="14"/>
      <c r="J19" s="11"/>
    </row>
    <row r="20" spans="2:10" ht="12.75">
      <c r="B20" s="439" t="s">
        <v>59</v>
      </c>
      <c r="C20" s="448"/>
      <c r="D20" s="448"/>
      <c r="E20" s="11"/>
      <c r="F20" s="11"/>
      <c r="I20" s="14"/>
      <c r="J20" s="11"/>
    </row>
    <row r="22" spans="1:8" ht="12.75">
      <c r="A22" s="447" t="s">
        <v>138</v>
      </c>
      <c r="B22" s="447"/>
      <c r="C22" s="447"/>
      <c r="H22" s="18"/>
    </row>
    <row r="23" spans="2:10" ht="12.75">
      <c r="B23" s="439" t="s">
        <v>152</v>
      </c>
      <c r="C23" s="448"/>
      <c r="D23" s="11"/>
      <c r="E23" s="11"/>
      <c r="I23" s="14"/>
      <c r="J23" s="11"/>
    </row>
    <row r="24" spans="3:10" ht="12.75">
      <c r="C24" s="11"/>
      <c r="D24" s="11"/>
      <c r="E24" s="11"/>
      <c r="J24" s="11"/>
    </row>
    <row r="25" spans="1:5" ht="12.75">
      <c r="A25" s="447" t="s">
        <v>392</v>
      </c>
      <c r="B25" s="448"/>
      <c r="C25" s="11"/>
      <c r="D25" s="11"/>
      <c r="E25" s="11"/>
    </row>
    <row r="26" spans="3:5" ht="12.75">
      <c r="C26" s="11"/>
      <c r="D26" s="11"/>
      <c r="E26" s="11"/>
    </row>
    <row r="27" spans="1:5" ht="12.75">
      <c r="A27" s="447" t="s">
        <v>393</v>
      </c>
      <c r="B27" s="448"/>
      <c r="C27" s="448"/>
      <c r="D27" s="11"/>
      <c r="E27" s="11"/>
    </row>
    <row r="28" spans="3:5" ht="12.75">
      <c r="C28" s="11"/>
      <c r="D28" s="11"/>
      <c r="E28" s="11"/>
    </row>
    <row r="115" ht="12.75" hidden="1"/>
    <row r="116" ht="12.75" hidden="1"/>
    <row r="117" ht="12.75" hidden="1"/>
    <row r="118" ht="12.75" hidden="1"/>
    <row r="119" ht="12.75" hidden="1"/>
    <row r="120" ht="12.75" hidden="1"/>
    <row r="121" ht="12.75" hidden="1"/>
    <row r="122" ht="12.75" hidden="1">
      <c r="C122" t="s">
        <v>60</v>
      </c>
    </row>
    <row r="123" ht="12.75" hidden="1"/>
    <row r="124" spans="2:3" ht="12.75" hidden="1">
      <c r="B124" t="s">
        <v>13</v>
      </c>
      <c r="C124" s="17" t="s">
        <v>61</v>
      </c>
    </row>
    <row r="125" spans="2:3" ht="12.75" hidden="1">
      <c r="B125" t="s">
        <v>10</v>
      </c>
      <c r="C125" t="s">
        <v>62</v>
      </c>
    </row>
    <row r="126" spans="2:3" ht="12.75" hidden="1">
      <c r="B126" t="s">
        <v>11</v>
      </c>
      <c r="C126" t="s">
        <v>63</v>
      </c>
    </row>
    <row r="127" spans="2:3" ht="12.75" hidden="1">
      <c r="B127" t="s">
        <v>12</v>
      </c>
      <c r="C127" t="s">
        <v>142</v>
      </c>
    </row>
    <row r="128" ht="12.75" hidden="1"/>
    <row r="129" ht="12.75" hidden="1"/>
    <row r="130" spans="2:3" ht="12.75" hidden="1">
      <c r="B130" s="1"/>
      <c r="C130" s="42" t="s">
        <v>64</v>
      </c>
    </row>
    <row r="131" spans="2:3" ht="12.75" hidden="1">
      <c r="B131" t="s">
        <v>14</v>
      </c>
      <c r="C131" s="1" t="s">
        <v>65</v>
      </c>
    </row>
    <row r="132" spans="2:3" ht="12.75" hidden="1">
      <c r="B132" s="1" t="s">
        <v>15</v>
      </c>
      <c r="C132" s="1" t="s">
        <v>66</v>
      </c>
    </row>
    <row r="133" spans="2:3" ht="12.75" hidden="1">
      <c r="B133" s="1"/>
      <c r="C133" s="1"/>
    </row>
    <row r="134" spans="2:3" ht="12.75" hidden="1">
      <c r="B134" s="1"/>
      <c r="C134" s="42" t="s">
        <v>67</v>
      </c>
    </row>
    <row r="135" spans="2:3" ht="12.75" hidden="1">
      <c r="B135" t="s">
        <v>35</v>
      </c>
      <c r="C135" s="1" t="s">
        <v>68</v>
      </c>
    </row>
    <row r="136" spans="2:3" ht="12.75" hidden="1">
      <c r="B136" s="1" t="s">
        <v>36</v>
      </c>
      <c r="C136" s="1" t="s">
        <v>69</v>
      </c>
    </row>
    <row r="137" spans="2:3" ht="12.75" hidden="1">
      <c r="B137" s="1"/>
      <c r="C137" s="1"/>
    </row>
    <row r="138" spans="2:3" ht="12.75" hidden="1">
      <c r="B138" s="1"/>
      <c r="C138" s="1"/>
    </row>
    <row r="139" spans="2:3" ht="12.75" hidden="1">
      <c r="B139" s="1"/>
      <c r="C139" s="42" t="s">
        <v>70</v>
      </c>
    </row>
    <row r="140" spans="2:3" ht="12.75" hidden="1">
      <c r="B140" t="s">
        <v>109</v>
      </c>
      <c r="C140" s="1" t="s">
        <v>71</v>
      </c>
    </row>
    <row r="141" spans="2:3" ht="12.75" hidden="1">
      <c r="B141" s="1" t="s">
        <v>110</v>
      </c>
      <c r="C141" s="1" t="s">
        <v>72</v>
      </c>
    </row>
    <row r="142" spans="2:3" ht="12.75" hidden="1">
      <c r="B142" s="1"/>
      <c r="C142" s="1"/>
    </row>
    <row r="143" spans="2:3" ht="12.75" hidden="1">
      <c r="B143" s="1"/>
      <c r="C143" s="1"/>
    </row>
    <row r="144" spans="2:3" ht="12.75" hidden="1">
      <c r="B144" s="1"/>
      <c r="C144" s="42" t="s">
        <v>73</v>
      </c>
    </row>
    <row r="145" spans="2:3" ht="12.75" hidden="1">
      <c r="B145" t="s">
        <v>17</v>
      </c>
      <c r="C145" s="1" t="s">
        <v>74</v>
      </c>
    </row>
    <row r="146" spans="2:3" ht="12.75" hidden="1">
      <c r="B146" s="1" t="s">
        <v>18</v>
      </c>
      <c r="C146" s="1" t="s">
        <v>75</v>
      </c>
    </row>
    <row r="147" spans="2:3" ht="12.75" hidden="1">
      <c r="B147" s="1"/>
      <c r="C147" s="1"/>
    </row>
    <row r="148" spans="2:3" ht="12.75" hidden="1">
      <c r="B148" s="1"/>
      <c r="C148" s="42" t="s">
        <v>76</v>
      </c>
    </row>
    <row r="149" spans="2:3" ht="12.75" hidden="1">
      <c r="B149" s="1" t="s">
        <v>21</v>
      </c>
      <c r="C149" s="1" t="s">
        <v>77</v>
      </c>
    </row>
    <row r="150" spans="2:3" ht="12.75" hidden="1">
      <c r="B150" s="1" t="s">
        <v>22</v>
      </c>
      <c r="C150" s="1" t="s">
        <v>78</v>
      </c>
    </row>
    <row r="151" spans="2:3" ht="12.75" hidden="1">
      <c r="B151" s="1"/>
      <c r="C151" s="1"/>
    </row>
    <row r="152" spans="2:3" ht="12.75" hidden="1">
      <c r="B152" s="1"/>
      <c r="C152" s="42" t="s">
        <v>79</v>
      </c>
    </row>
    <row r="153" spans="2:3" ht="12.75" hidden="1">
      <c r="B153" t="s">
        <v>23</v>
      </c>
      <c r="C153" s="1" t="s">
        <v>80</v>
      </c>
    </row>
    <row r="154" spans="2:3" ht="12.75" hidden="1">
      <c r="B154" s="1" t="s">
        <v>24</v>
      </c>
      <c r="C154" s="1" t="s">
        <v>81</v>
      </c>
    </row>
    <row r="155" spans="2:3" ht="12.75" hidden="1">
      <c r="B155" s="1"/>
      <c r="C155" s="1"/>
    </row>
    <row r="156" spans="2:3" ht="12.75" hidden="1">
      <c r="B156" s="1"/>
      <c r="C156" s="42" t="s">
        <v>82</v>
      </c>
    </row>
    <row r="157" spans="2:3" ht="12.75" hidden="1">
      <c r="B157" t="s">
        <v>19</v>
      </c>
      <c r="C157" s="1" t="s">
        <v>83</v>
      </c>
    </row>
    <row r="158" spans="2:3" ht="12.75" hidden="1">
      <c r="B158" s="1" t="s">
        <v>20</v>
      </c>
      <c r="C158" s="1" t="s">
        <v>84</v>
      </c>
    </row>
    <row r="159" spans="2:3" ht="12.75" hidden="1">
      <c r="B159" s="1" t="s">
        <v>39</v>
      </c>
      <c r="C159" s="1" t="s">
        <v>140</v>
      </c>
    </row>
    <row r="160" spans="2:3" ht="12.75" hidden="1">
      <c r="B160" s="1" t="s">
        <v>40</v>
      </c>
      <c r="C160" s="1" t="s">
        <v>141</v>
      </c>
    </row>
    <row r="161" spans="2:3" ht="12.75" hidden="1">
      <c r="B161" s="1"/>
      <c r="C161" s="1"/>
    </row>
    <row r="162" spans="2:3" ht="12.75" hidden="1">
      <c r="B162" s="1"/>
      <c r="C162" s="42" t="s">
        <v>85</v>
      </c>
    </row>
    <row r="163" spans="2:3" ht="12.75" hidden="1">
      <c r="B163" s="1" t="s">
        <v>41</v>
      </c>
      <c r="C163" s="1" t="s">
        <v>145</v>
      </c>
    </row>
    <row r="164" spans="2:3" ht="12.75" hidden="1">
      <c r="B164" s="1" t="s">
        <v>42</v>
      </c>
      <c r="C164" s="1" t="s">
        <v>146</v>
      </c>
    </row>
    <row r="165" spans="2:3" ht="12.75" hidden="1">
      <c r="B165" s="1" t="s">
        <v>43</v>
      </c>
      <c r="C165" s="1" t="s">
        <v>86</v>
      </c>
    </row>
    <row r="166" spans="2:3" ht="12.75" hidden="1">
      <c r="B166" s="1" t="s">
        <v>44</v>
      </c>
      <c r="C166" s="1" t="s">
        <v>151</v>
      </c>
    </row>
    <row r="167" spans="2:3" ht="12.75" hidden="1">
      <c r="B167" s="1" t="s">
        <v>45</v>
      </c>
      <c r="C167" s="1" t="s">
        <v>87</v>
      </c>
    </row>
    <row r="168" spans="2:3" ht="12.75" hidden="1">
      <c r="B168" s="1" t="s">
        <v>46</v>
      </c>
      <c r="C168" s="1" t="s">
        <v>88</v>
      </c>
    </row>
    <row r="169" spans="2:3" ht="12.75" hidden="1">
      <c r="B169" s="1"/>
      <c r="C169" s="1"/>
    </row>
    <row r="170" spans="2:3" ht="12.75" hidden="1">
      <c r="B170" s="1"/>
      <c r="C170" s="1"/>
    </row>
    <row r="171" spans="2:3" ht="12.75" hidden="1">
      <c r="B171" s="1"/>
      <c r="C171" s="42" t="s">
        <v>89</v>
      </c>
    </row>
    <row r="172" spans="2:3" ht="12.75" hidden="1">
      <c r="B172" s="1" t="s">
        <v>25</v>
      </c>
      <c r="C172" s="90" t="s">
        <v>0</v>
      </c>
    </row>
    <row r="173" spans="2:3" ht="12.75" hidden="1">
      <c r="B173" s="1" t="s">
        <v>26</v>
      </c>
      <c r="C173" s="90" t="s">
        <v>1</v>
      </c>
    </row>
    <row r="174" spans="2:3" ht="12.75" hidden="1">
      <c r="B174" s="1" t="s">
        <v>27</v>
      </c>
      <c r="C174" s="90" t="s">
        <v>2</v>
      </c>
    </row>
    <row r="175" spans="2:3" ht="12.75" hidden="1">
      <c r="B175" s="1" t="s">
        <v>28</v>
      </c>
      <c r="C175" s="90" t="s">
        <v>3</v>
      </c>
    </row>
    <row r="176" spans="2:3" ht="12.75" hidden="1">
      <c r="B176" s="1" t="s">
        <v>29</v>
      </c>
      <c r="C176" s="90" t="s">
        <v>4</v>
      </c>
    </row>
    <row r="177" spans="2:3" ht="12.75" hidden="1">
      <c r="B177" s="1" t="s">
        <v>30</v>
      </c>
      <c r="C177" s="90" t="s">
        <v>5</v>
      </c>
    </row>
    <row r="178" spans="2:3" ht="12.75" hidden="1">
      <c r="B178" s="1" t="s">
        <v>31</v>
      </c>
      <c r="C178" s="90" t="s">
        <v>6</v>
      </c>
    </row>
    <row r="179" spans="2:3" ht="12.75" hidden="1">
      <c r="B179" s="1" t="s">
        <v>32</v>
      </c>
      <c r="C179" s="90" t="s">
        <v>7</v>
      </c>
    </row>
    <row r="180" spans="2:3" ht="12.75" hidden="1">
      <c r="B180" s="1" t="s">
        <v>33</v>
      </c>
      <c r="C180" s="90" t="s">
        <v>8</v>
      </c>
    </row>
    <row r="181" spans="2:3" ht="12.75" hidden="1">
      <c r="B181" s="1" t="s">
        <v>34</v>
      </c>
      <c r="C181" s="90" t="s">
        <v>9</v>
      </c>
    </row>
    <row r="182" ht="12.75" hidden="1"/>
    <row r="183" ht="12.75" hidden="1">
      <c r="C183" s="42" t="s">
        <v>91</v>
      </c>
    </row>
    <row r="184" spans="2:3" ht="12.75" hidden="1">
      <c r="B184" s="1" t="s">
        <v>37</v>
      </c>
      <c r="C184" s="1" t="s">
        <v>77</v>
      </c>
    </row>
    <row r="185" spans="2:3" ht="12.75" hidden="1">
      <c r="B185" s="1" t="s">
        <v>38</v>
      </c>
      <c r="C185" s="1" t="s">
        <v>78</v>
      </c>
    </row>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sheetData>
  <mergeCells count="18">
    <mergeCell ref="A25:B25"/>
    <mergeCell ref="A27:C27"/>
    <mergeCell ref="B19:D19"/>
    <mergeCell ref="B20:D20"/>
    <mergeCell ref="A22:C22"/>
    <mergeCell ref="B23:C23"/>
    <mergeCell ref="B14:D14"/>
    <mergeCell ref="B15:F15"/>
    <mergeCell ref="A17:B17"/>
    <mergeCell ref="B18:D18"/>
    <mergeCell ref="B10:D10"/>
    <mergeCell ref="B11:E11"/>
    <mergeCell ref="B12:E12"/>
    <mergeCell ref="B13:E13"/>
    <mergeCell ref="A4:B4"/>
    <mergeCell ref="B5:C5"/>
    <mergeCell ref="A8:B8"/>
    <mergeCell ref="B9:D9"/>
  </mergeCells>
  <hyperlinks>
    <hyperlink ref="A17" location="'3.Docentes'!A1" display="Docentes"/>
    <hyperlink ref="B18" location="_3.1._Numero_de_docentes_por_tipo" display="3.1. Numero de docentes por tipo"/>
    <hyperlink ref="B19" location="_3.2._Número_de_docentes_según_estatus" display="3.2. Numero de docentes según estatus"/>
    <hyperlink ref="B20" location="_3.3._Número_de_docentes_según_grado_academico" display="3.3. Número de docentes según grado academico"/>
    <hyperlink ref="B9" location="_2.1._Matrícula_por_tipo" display="2.1. Matrícula por tipo"/>
    <hyperlink ref="B10" location="_2.2._Matrícula_por_sexo" display="2.2. Matrícula por sexo"/>
    <hyperlink ref="B11" location="_2.3._Matrícula_según_localización_geográfica" display="2.3. Matrícula según localización geográfica"/>
    <hyperlink ref="B12" location="_2.4._Matrícula_según_estatus_de_los_alumnos" display="2.4. Matrícula según estatus de los alumnos"/>
    <hyperlink ref="B13" location="_2.5._Matrícula_según_regimen" display="2.5. Matrícula según regimen"/>
    <hyperlink ref="B14" location="II.6._Enrollments_by_field_of_study" display="II.6. Enrollments by field of study"/>
    <hyperlink ref="B5" location="_1.Número_de_instituciones" display="1.Número de instituciones"/>
    <hyperlink ref="A8" location="'2. Matricula'!A1" display="Matrícula"/>
    <hyperlink ref="A4" location="'1.Instituciones'!A1" display="Instituciones"/>
    <hyperlink ref="B23" location="_4.1._Ingresos_presupuestarios_por_fuente" display="4.1. Ingresos presupuestarios por fuente"/>
    <hyperlink ref="A22" location="'4. Ingresos'!A1" display="Ingresos"/>
    <hyperlink ref="B15" location="II.7._Matrícula_según_nivel" display="II.7. Matrícula según nivel"/>
    <hyperlink ref="A27" location="List_of_private_institutions__as_of_2000" display="VI. List of private institutions "/>
    <hyperlink ref="A25" location="_5.Internet_sources" display="V. Internet sources"/>
    <hyperlink ref="A4:B4" location="_1.Número_de_instituciones" display="I.Institutions"/>
    <hyperlink ref="A8:B8" location="_2.1._Matrícula_por_tipo" display="II.Enrollments"/>
    <hyperlink ref="A17:B17" location="_3.1._Numero_de_docentes_por_tipo" display="III. Faculty"/>
    <hyperlink ref="A22:C22" location="_4.1._Ingresos_presupuestarios_por_fuente" display="IV. Institutional funding"/>
  </hyperlink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3"/>
  <dimension ref="A4:O37"/>
  <sheetViews>
    <sheetView showGridLines="0" workbookViewId="0" topLeftCell="A1">
      <selection activeCell="B4" sqref="B4"/>
    </sheetView>
  </sheetViews>
  <sheetFormatPr defaultColWidth="9.140625" defaultRowHeight="12.75"/>
  <cols>
    <col min="1" max="1" width="2.28125" style="5" customWidth="1"/>
    <col min="2" max="2" width="7.00390625" style="5" customWidth="1"/>
    <col min="3" max="3" width="35.7109375" style="5" customWidth="1"/>
    <col min="4" max="4" width="4.57421875" style="6" customWidth="1"/>
    <col min="5" max="8" width="8.140625" style="6" customWidth="1"/>
    <col min="9" max="9" width="8.7109375" style="6" customWidth="1"/>
    <col min="10" max="13" width="8.140625" style="6" customWidth="1"/>
    <col min="14" max="14" width="7.140625" style="41" customWidth="1"/>
    <col min="15" max="15" width="7.7109375" style="41" customWidth="1"/>
    <col min="16" max="16" width="9.8515625" style="5" customWidth="1"/>
    <col min="17" max="16384" width="11.421875" style="5" customWidth="1"/>
  </cols>
  <sheetData>
    <row r="4" spans="2:15" ht="16.5" customHeight="1">
      <c r="B4" s="29" t="str">
        <f>+Index!B5</f>
        <v>I.1. Number of institutions</v>
      </c>
      <c r="C4" s="30"/>
      <c r="D4" s="31"/>
      <c r="E4" s="31"/>
      <c r="F4" s="31"/>
      <c r="G4" s="31"/>
      <c r="H4" s="31"/>
      <c r="I4" s="31"/>
      <c r="J4" s="31"/>
      <c r="K4" s="31"/>
      <c r="L4" s="31"/>
      <c r="M4" s="32"/>
      <c r="N4" s="37"/>
      <c r="O4" s="37"/>
    </row>
    <row r="6" spans="2:15" s="9" customFormat="1" ht="18" customHeight="1">
      <c r="B6" s="238" t="s">
        <v>61</v>
      </c>
      <c r="C6" s="239"/>
      <c r="D6" s="100" t="s">
        <v>92</v>
      </c>
      <c r="E6" s="240">
        <v>1980</v>
      </c>
      <c r="F6" s="100">
        <v>1985</v>
      </c>
      <c r="G6" s="101">
        <v>1990</v>
      </c>
      <c r="H6" s="100">
        <v>1995</v>
      </c>
      <c r="I6" s="100">
        <v>1996</v>
      </c>
      <c r="J6" s="100">
        <v>1997</v>
      </c>
      <c r="K6" s="100">
        <v>1998</v>
      </c>
      <c r="L6" s="100">
        <v>1999</v>
      </c>
      <c r="M6" s="101">
        <v>2000</v>
      </c>
      <c r="N6" s="38"/>
      <c r="O6" s="38"/>
    </row>
    <row r="7" spans="2:15" ht="10.5">
      <c r="B7" s="33" t="str">
        <f>+ca_1</f>
        <v>A. Private Institutions</v>
      </c>
      <c r="C7" s="27"/>
      <c r="D7" s="369">
        <v>1</v>
      </c>
      <c r="E7" s="208">
        <v>0</v>
      </c>
      <c r="F7" s="7">
        <v>0</v>
      </c>
      <c r="G7" s="23">
        <v>0</v>
      </c>
      <c r="H7" s="7">
        <v>109</v>
      </c>
      <c r="I7" s="7">
        <v>122</v>
      </c>
      <c r="J7" s="7">
        <v>159</v>
      </c>
      <c r="K7" s="7">
        <v>154</v>
      </c>
      <c r="L7" s="7">
        <v>162</v>
      </c>
      <c r="M7" s="23">
        <v>145</v>
      </c>
      <c r="N7" s="36"/>
      <c r="O7" s="36"/>
    </row>
    <row r="8" spans="2:15" ht="10.5">
      <c r="B8" s="67"/>
      <c r="C8" s="68" t="str">
        <f>+t_1</f>
        <v>1. Universities</v>
      </c>
      <c r="D8" s="370">
        <v>2</v>
      </c>
      <c r="E8" s="209">
        <v>0</v>
      </c>
      <c r="F8" s="176">
        <v>0</v>
      </c>
      <c r="G8" s="163">
        <f>SUM(G9:G9)</f>
        <v>0</v>
      </c>
      <c r="H8" s="176">
        <v>109</v>
      </c>
      <c r="I8" s="176">
        <v>122</v>
      </c>
      <c r="J8" s="176">
        <v>159</v>
      </c>
      <c r="K8" s="176">
        <v>154</v>
      </c>
      <c r="L8" s="176">
        <v>162</v>
      </c>
      <c r="M8" s="163">
        <v>145</v>
      </c>
      <c r="N8" s="36"/>
      <c r="O8" s="36"/>
    </row>
    <row r="9" spans="2:15" ht="10.5">
      <c r="B9" s="67"/>
      <c r="C9" s="361"/>
      <c r="D9" s="370"/>
      <c r="E9" s="222"/>
      <c r="F9" s="223"/>
      <c r="G9" s="224"/>
      <c r="H9" s="225"/>
      <c r="I9" s="223"/>
      <c r="J9" s="223"/>
      <c r="K9" s="223"/>
      <c r="L9" s="223"/>
      <c r="M9" s="224"/>
      <c r="N9" s="36"/>
      <c r="O9" s="36"/>
    </row>
    <row r="10" spans="2:15" ht="12" customHeight="1">
      <c r="B10" s="67"/>
      <c r="C10" s="68" t="str">
        <f>+t_2</f>
        <v>2. Non-university postsecondary</v>
      </c>
      <c r="D10" s="370">
        <v>2</v>
      </c>
      <c r="E10" s="169" t="s">
        <v>400</v>
      </c>
      <c r="F10" s="170" t="s">
        <v>400</v>
      </c>
      <c r="G10" s="24" t="s">
        <v>400</v>
      </c>
      <c r="H10" s="170" t="s">
        <v>400</v>
      </c>
      <c r="I10" s="170" t="s">
        <v>400</v>
      </c>
      <c r="J10" s="170" t="s">
        <v>400</v>
      </c>
      <c r="K10" s="170" t="s">
        <v>400</v>
      </c>
      <c r="L10" s="170" t="s">
        <v>400</v>
      </c>
      <c r="M10" s="24" t="s">
        <v>400</v>
      </c>
      <c r="N10" s="36"/>
      <c r="O10" s="36"/>
    </row>
    <row r="11" spans="2:15" ht="10.5">
      <c r="B11" s="67"/>
      <c r="C11" s="362"/>
      <c r="D11" s="370"/>
      <c r="E11" s="234"/>
      <c r="F11" s="235"/>
      <c r="G11" s="236"/>
      <c r="H11" s="237"/>
      <c r="I11" s="235"/>
      <c r="J11" s="235"/>
      <c r="K11" s="235"/>
      <c r="L11" s="235"/>
      <c r="M11" s="236"/>
      <c r="N11" s="36"/>
      <c r="O11" s="36"/>
    </row>
    <row r="12" spans="2:15" ht="10.5">
      <c r="B12" s="34" t="str">
        <f>+ca_2</f>
        <v>B. Public Institutions</v>
      </c>
      <c r="C12" s="28"/>
      <c r="D12" s="371"/>
      <c r="E12" s="206" t="s">
        <v>400</v>
      </c>
      <c r="F12" s="8" t="s">
        <v>400</v>
      </c>
      <c r="G12" s="24">
        <v>19</v>
      </c>
      <c r="H12" s="8">
        <v>23</v>
      </c>
      <c r="I12" s="8">
        <v>21</v>
      </c>
      <c r="J12" s="8">
        <v>23</v>
      </c>
      <c r="K12" s="8">
        <v>24</v>
      </c>
      <c r="L12" s="8">
        <v>24</v>
      </c>
      <c r="M12" s="24">
        <v>26</v>
      </c>
      <c r="N12" s="36"/>
      <c r="O12" s="36"/>
    </row>
    <row r="13" spans="2:15" ht="10.5">
      <c r="B13" s="67"/>
      <c r="C13" s="68" t="str">
        <f>+t_1</f>
        <v>1. Universities</v>
      </c>
      <c r="D13" s="370">
        <v>3</v>
      </c>
      <c r="E13" s="209" t="s">
        <v>400</v>
      </c>
      <c r="F13" s="176" t="s">
        <v>400</v>
      </c>
      <c r="G13" s="163">
        <v>19</v>
      </c>
      <c r="H13" s="176">
        <v>23</v>
      </c>
      <c r="I13" s="176">
        <v>21</v>
      </c>
      <c r="J13" s="176">
        <v>23</v>
      </c>
      <c r="K13" s="176">
        <v>24</v>
      </c>
      <c r="L13" s="176">
        <v>24</v>
      </c>
      <c r="M13" s="163">
        <v>26</v>
      </c>
      <c r="N13" s="36"/>
      <c r="O13" s="36"/>
    </row>
    <row r="14" spans="2:15" ht="11.25">
      <c r="B14" s="67"/>
      <c r="C14" s="361"/>
      <c r="D14" s="363"/>
      <c r="E14" s="222"/>
      <c r="F14" s="223"/>
      <c r="G14" s="224"/>
      <c r="H14" s="225"/>
      <c r="I14" s="223"/>
      <c r="J14" s="223"/>
      <c r="K14" s="223"/>
      <c r="L14" s="223"/>
      <c r="M14" s="224"/>
      <c r="N14" s="36"/>
      <c r="O14" s="36"/>
    </row>
    <row r="15" spans="2:15" ht="10.5">
      <c r="B15" s="67"/>
      <c r="C15" s="68" t="str">
        <f>+t_2</f>
        <v>2. Non-university postsecondary</v>
      </c>
      <c r="D15" s="370">
        <v>2</v>
      </c>
      <c r="E15" s="169" t="s">
        <v>400</v>
      </c>
      <c r="F15" s="170" t="s">
        <v>400</v>
      </c>
      <c r="G15" s="24" t="s">
        <v>400</v>
      </c>
      <c r="H15" s="170" t="s">
        <v>400</v>
      </c>
      <c r="I15" s="170" t="s">
        <v>400</v>
      </c>
      <c r="J15" s="170" t="s">
        <v>400</v>
      </c>
      <c r="K15" s="170" t="s">
        <v>400</v>
      </c>
      <c r="L15" s="170" t="s">
        <v>400</v>
      </c>
      <c r="M15" s="24" t="s">
        <v>400</v>
      </c>
      <c r="N15" s="36"/>
      <c r="O15" s="36"/>
    </row>
    <row r="16" spans="2:15" ht="11.25">
      <c r="B16" s="67"/>
      <c r="C16" s="361"/>
      <c r="D16" s="363"/>
      <c r="E16" s="230"/>
      <c r="F16" s="231"/>
      <c r="G16" s="232"/>
      <c r="H16" s="233"/>
      <c r="I16" s="231"/>
      <c r="J16" s="231"/>
      <c r="K16" s="231"/>
      <c r="L16" s="231"/>
      <c r="M16" s="232"/>
      <c r="N16" s="36"/>
      <c r="O16" s="36"/>
    </row>
    <row r="17" spans="2:15" ht="11.25">
      <c r="B17" s="160" t="str">
        <f>+ca_3</f>
        <v>C.Total (private and public) </v>
      </c>
      <c r="C17" s="161"/>
      <c r="D17" s="364"/>
      <c r="E17" s="207" t="s">
        <v>400</v>
      </c>
      <c r="F17" s="162" t="s">
        <v>400</v>
      </c>
      <c r="G17" s="163">
        <v>19</v>
      </c>
      <c r="H17" s="162">
        <v>132</v>
      </c>
      <c r="I17" s="162">
        <v>143</v>
      </c>
      <c r="J17" s="162">
        <v>182</v>
      </c>
      <c r="K17" s="162">
        <v>178</v>
      </c>
      <c r="L17" s="162">
        <v>186</v>
      </c>
      <c r="M17" s="163">
        <v>171</v>
      </c>
      <c r="N17" s="36"/>
      <c r="O17" s="36"/>
    </row>
    <row r="18" spans="2:15" ht="11.25">
      <c r="B18" s="164"/>
      <c r="C18" s="165" t="str">
        <f>+t_1</f>
        <v>1. Universities</v>
      </c>
      <c r="D18" s="365"/>
      <c r="E18" s="210" t="s">
        <v>400</v>
      </c>
      <c r="F18" s="166" t="s">
        <v>400</v>
      </c>
      <c r="G18" s="167">
        <f aca="true" t="shared" si="0" ref="G18:M18">+G8+G13</f>
        <v>19</v>
      </c>
      <c r="H18" s="166">
        <f t="shared" si="0"/>
        <v>132</v>
      </c>
      <c r="I18" s="166">
        <f t="shared" si="0"/>
        <v>143</v>
      </c>
      <c r="J18" s="166">
        <f t="shared" si="0"/>
        <v>182</v>
      </c>
      <c r="K18" s="166">
        <f t="shared" si="0"/>
        <v>178</v>
      </c>
      <c r="L18" s="166">
        <f t="shared" si="0"/>
        <v>186</v>
      </c>
      <c r="M18" s="167">
        <f t="shared" si="0"/>
        <v>171</v>
      </c>
      <c r="N18" s="36"/>
      <c r="O18" s="36"/>
    </row>
    <row r="19" spans="2:15" ht="11.25">
      <c r="B19" s="67"/>
      <c r="C19" s="68"/>
      <c r="D19" s="363"/>
      <c r="E19" s="211"/>
      <c r="F19" s="69"/>
      <c r="G19" s="105"/>
      <c r="H19" s="69"/>
      <c r="I19" s="69"/>
      <c r="J19" s="69"/>
      <c r="K19" s="69"/>
      <c r="L19" s="69"/>
      <c r="M19" s="105"/>
      <c r="N19" s="36"/>
      <c r="O19" s="36"/>
    </row>
    <row r="20" spans="2:15" ht="11.25">
      <c r="B20" s="67"/>
      <c r="C20" s="68" t="str">
        <f>+t_2</f>
        <v>2. Non-university postsecondary</v>
      </c>
      <c r="D20" s="363"/>
      <c r="E20" s="212" t="s">
        <v>400</v>
      </c>
      <c r="F20" s="70" t="s">
        <v>400</v>
      </c>
      <c r="G20" s="96" t="s">
        <v>400</v>
      </c>
      <c r="H20" s="70" t="s">
        <v>400</v>
      </c>
      <c r="I20" s="70" t="s">
        <v>400</v>
      </c>
      <c r="J20" s="70" t="s">
        <v>400</v>
      </c>
      <c r="K20" s="70" t="s">
        <v>400</v>
      </c>
      <c r="L20" s="70" t="s">
        <v>400</v>
      </c>
      <c r="M20" s="96" t="s">
        <v>400</v>
      </c>
      <c r="N20" s="36"/>
      <c r="O20" s="36"/>
    </row>
    <row r="21" spans="2:15" ht="11.25">
      <c r="B21" s="58"/>
      <c r="C21" s="197"/>
      <c r="D21" s="366"/>
      <c r="E21" s="213"/>
      <c r="F21" s="73"/>
      <c r="G21" s="97"/>
      <c r="H21" s="198"/>
      <c r="I21" s="198"/>
      <c r="J21" s="198"/>
      <c r="K21" s="198"/>
      <c r="L21" s="198"/>
      <c r="M21" s="199"/>
      <c r="N21" s="36"/>
      <c r="O21" s="36"/>
    </row>
    <row r="24" spans="2:15" ht="12.75">
      <c r="B24" s="98" t="s">
        <v>139</v>
      </c>
      <c r="C24" s="146"/>
      <c r="D24" s="325"/>
      <c r="E24" s="100">
        <v>1980</v>
      </c>
      <c r="F24" s="100">
        <v>1985</v>
      </c>
      <c r="G24" s="100">
        <v>1990</v>
      </c>
      <c r="H24" s="100">
        <v>1995</v>
      </c>
      <c r="I24" s="100">
        <v>1996</v>
      </c>
      <c r="J24" s="100">
        <v>1997</v>
      </c>
      <c r="K24" s="100">
        <v>1998</v>
      </c>
      <c r="L24" s="100">
        <v>1999</v>
      </c>
      <c r="M24" s="101">
        <v>2000</v>
      </c>
      <c r="N24" s="38"/>
      <c r="O24" s="38"/>
    </row>
    <row r="25" spans="2:15" ht="24" customHeight="1">
      <c r="B25" s="141">
        <v>1</v>
      </c>
      <c r="C25" s="145" t="s">
        <v>93</v>
      </c>
      <c r="D25" s="184"/>
      <c r="E25" s="173" t="s">
        <v>398</v>
      </c>
      <c r="F25" s="173" t="s">
        <v>398</v>
      </c>
      <c r="G25" s="173">
        <f aca="true" t="shared" si="1" ref="G25:M25">+IF(G17=0,"-",G7/G17)</f>
        <v>0</v>
      </c>
      <c r="H25" s="173">
        <f t="shared" si="1"/>
        <v>0.8257575757575758</v>
      </c>
      <c r="I25" s="173">
        <f t="shared" si="1"/>
        <v>0.8531468531468531</v>
      </c>
      <c r="J25" s="173">
        <f t="shared" si="1"/>
        <v>0.8736263736263736</v>
      </c>
      <c r="K25" s="173">
        <f t="shared" si="1"/>
        <v>0.8651685393258427</v>
      </c>
      <c r="L25" s="173">
        <f t="shared" si="1"/>
        <v>0.8709677419354839</v>
      </c>
      <c r="M25" s="174">
        <f t="shared" si="1"/>
        <v>0.847953216374269</v>
      </c>
      <c r="N25" s="39"/>
      <c r="O25" s="39"/>
    </row>
    <row r="26" spans="2:15" ht="24.75" customHeight="1">
      <c r="B26" s="141">
        <v>2</v>
      </c>
      <c r="C26" s="142" t="s">
        <v>94</v>
      </c>
      <c r="D26" s="185"/>
      <c r="E26" s="19" t="s">
        <v>398</v>
      </c>
      <c r="F26" s="19" t="s">
        <v>398</v>
      </c>
      <c r="G26" s="19" t="s">
        <v>398</v>
      </c>
      <c r="H26" s="19" t="s">
        <v>398</v>
      </c>
      <c r="I26" s="19" t="s">
        <v>398</v>
      </c>
      <c r="J26" s="19" t="s">
        <v>398</v>
      </c>
      <c r="K26" s="19" t="s">
        <v>398</v>
      </c>
      <c r="L26" s="19" t="s">
        <v>398</v>
      </c>
      <c r="M26" s="397" t="s">
        <v>398</v>
      </c>
      <c r="N26" s="40"/>
      <c r="O26" s="40"/>
    </row>
    <row r="27" spans="2:15" ht="25.5" customHeight="1">
      <c r="B27" s="143">
        <v>3</v>
      </c>
      <c r="C27" s="144" t="s">
        <v>401</v>
      </c>
      <c r="D27" s="186"/>
      <c r="E27" s="416" t="s">
        <v>398</v>
      </c>
      <c r="F27" s="416" t="s">
        <v>398</v>
      </c>
      <c r="G27" s="416" t="s">
        <v>398</v>
      </c>
      <c r="H27" s="416" t="s">
        <v>398</v>
      </c>
      <c r="I27" s="416" t="s">
        <v>398</v>
      </c>
      <c r="J27" s="416" t="s">
        <v>398</v>
      </c>
      <c r="K27" s="416" t="s">
        <v>398</v>
      </c>
      <c r="L27" s="416" t="s">
        <v>398</v>
      </c>
      <c r="M27" s="417" t="s">
        <v>398</v>
      </c>
      <c r="N27" s="39"/>
      <c r="O27" s="39"/>
    </row>
    <row r="28" spans="1:2" ht="12.75">
      <c r="A28" s="2"/>
      <c r="B28" s="10"/>
    </row>
    <row r="29" ht="12.75">
      <c r="B29" s="220" t="s">
        <v>95</v>
      </c>
    </row>
    <row r="31" spans="2:13" ht="10.5">
      <c r="B31" s="219" t="s">
        <v>96</v>
      </c>
      <c r="C31" s="81"/>
      <c r="D31" s="82"/>
      <c r="E31" s="82"/>
      <c r="F31" s="82"/>
      <c r="G31" s="82"/>
      <c r="H31" s="82"/>
      <c r="I31" s="82"/>
      <c r="J31" s="82"/>
      <c r="K31" s="82"/>
      <c r="L31" s="82"/>
      <c r="M31" s="83"/>
    </row>
    <row r="32" spans="2:13" ht="12" customHeight="1">
      <c r="B32" s="373" t="s">
        <v>389</v>
      </c>
      <c r="C32" s="86" t="s">
        <v>98</v>
      </c>
      <c r="D32" s="87"/>
      <c r="E32" s="87"/>
      <c r="F32" s="87"/>
      <c r="G32" s="87"/>
      <c r="H32" s="87"/>
      <c r="I32" s="87"/>
      <c r="J32" s="87"/>
      <c r="K32" s="87"/>
      <c r="L32" s="87"/>
      <c r="M32" s="88"/>
    </row>
    <row r="33" spans="2:15" s="215" customFormat="1" ht="13.5" customHeight="1">
      <c r="B33" s="367">
        <v>1</v>
      </c>
      <c r="C33" s="454" t="s">
        <v>143</v>
      </c>
      <c r="D33" s="455"/>
      <c r="E33" s="455"/>
      <c r="F33" s="455"/>
      <c r="G33" s="455"/>
      <c r="H33" s="455"/>
      <c r="I33" s="455"/>
      <c r="J33" s="455"/>
      <c r="K33" s="455"/>
      <c r="L33" s="455"/>
      <c r="M33" s="456"/>
      <c r="N33" s="216"/>
      <c r="O33" s="216"/>
    </row>
    <row r="34" spans="2:15" s="215" customFormat="1" ht="12.75" customHeight="1">
      <c r="B34" s="368">
        <v>2</v>
      </c>
      <c r="C34" s="457" t="s">
        <v>374</v>
      </c>
      <c r="D34" s="460"/>
      <c r="E34" s="460"/>
      <c r="F34" s="460"/>
      <c r="G34" s="460"/>
      <c r="H34" s="460"/>
      <c r="I34" s="460"/>
      <c r="J34" s="460"/>
      <c r="K34" s="460"/>
      <c r="L34" s="460"/>
      <c r="M34" s="461"/>
      <c r="N34" s="216"/>
      <c r="O34" s="216"/>
    </row>
    <row r="35" spans="2:15" s="215" customFormat="1" ht="12.75" customHeight="1">
      <c r="B35" s="368">
        <v>3</v>
      </c>
      <c r="C35" s="457" t="s">
        <v>380</v>
      </c>
      <c r="D35" s="460"/>
      <c r="E35" s="460"/>
      <c r="F35" s="460"/>
      <c r="G35" s="460"/>
      <c r="H35" s="460"/>
      <c r="I35" s="460"/>
      <c r="J35" s="460"/>
      <c r="K35" s="460"/>
      <c r="L35" s="460"/>
      <c r="M35" s="461"/>
      <c r="N35" s="216"/>
      <c r="O35" s="216"/>
    </row>
    <row r="36" spans="2:15" s="215" customFormat="1" ht="12" customHeight="1">
      <c r="B36" s="217"/>
      <c r="C36" s="457"/>
      <c r="D36" s="458"/>
      <c r="E36" s="458"/>
      <c r="F36" s="458"/>
      <c r="G36" s="458"/>
      <c r="H36" s="458"/>
      <c r="I36" s="458"/>
      <c r="J36" s="458"/>
      <c r="K36" s="458"/>
      <c r="L36" s="458"/>
      <c r="M36" s="459"/>
      <c r="N36" s="216"/>
      <c r="O36" s="216"/>
    </row>
    <row r="37" spans="2:15" s="215" customFormat="1" ht="12.75" customHeight="1">
      <c r="B37" s="218"/>
      <c r="C37" s="451"/>
      <c r="D37" s="452"/>
      <c r="E37" s="452"/>
      <c r="F37" s="452"/>
      <c r="G37" s="452"/>
      <c r="H37" s="452"/>
      <c r="I37" s="452"/>
      <c r="J37" s="452"/>
      <c r="K37" s="452"/>
      <c r="L37" s="452"/>
      <c r="M37" s="453"/>
      <c r="N37" s="216"/>
      <c r="O37" s="216"/>
    </row>
  </sheetData>
  <mergeCells count="5">
    <mergeCell ref="C37:M37"/>
    <mergeCell ref="C33:M33"/>
    <mergeCell ref="C36:M36"/>
    <mergeCell ref="C34:M34"/>
    <mergeCell ref="C35:M35"/>
  </mergeCells>
  <hyperlinks>
    <hyperlink ref="B29" location="'List of private institutions'!A1" display="List of private institutions, as of 2000"/>
  </hyperlinks>
  <printOptions/>
  <pageMargins left="0.75" right="0.75" top="1" bottom="1" header="0" footer="0"/>
  <pageSetup horizontalDpi="600" verticalDpi="600" orientation="portrait" scale="80" r:id="rId2"/>
  <drawing r:id="rId1"/>
</worksheet>
</file>

<file path=xl/worksheets/sheet3.xml><?xml version="1.0" encoding="utf-8"?>
<worksheet xmlns="http://schemas.openxmlformats.org/spreadsheetml/2006/main" xmlns:r="http://schemas.openxmlformats.org/officeDocument/2006/relationships">
  <sheetPr codeName="Hoja4"/>
  <dimension ref="A3:M277"/>
  <sheetViews>
    <sheetView showGridLines="0" workbookViewId="0" topLeftCell="A1">
      <selection activeCell="G11" sqref="G11"/>
    </sheetView>
  </sheetViews>
  <sheetFormatPr defaultColWidth="9.140625" defaultRowHeight="12.75"/>
  <cols>
    <col min="1" max="1" width="1.8515625" style="2" customWidth="1"/>
    <col min="2" max="2" width="6.421875" style="2" customWidth="1"/>
    <col min="3" max="3" width="36.00390625" style="2" customWidth="1"/>
    <col min="4" max="4" width="6.00390625" style="193" customWidth="1"/>
    <col min="5" max="8" width="8.7109375" style="2" customWidth="1"/>
    <col min="9" max="12" width="8.7109375" style="0" customWidth="1"/>
    <col min="13" max="13" width="9.8515625" style="0" customWidth="1"/>
    <col min="14" max="14" width="3.28125" style="0" customWidth="1"/>
    <col min="15" max="16384" width="11.421875" style="0" customWidth="1"/>
  </cols>
  <sheetData>
    <row r="3" spans="2:13" ht="15">
      <c r="B3" s="60" t="str">
        <f>+Index!B9</f>
        <v>II.1. Enrollments by type of institution</v>
      </c>
      <c r="C3" s="61"/>
      <c r="D3" s="62"/>
      <c r="E3" s="62"/>
      <c r="F3" s="62"/>
      <c r="G3" s="62"/>
      <c r="H3" s="62"/>
      <c r="I3" s="62"/>
      <c r="J3" s="62"/>
      <c r="K3" s="62"/>
      <c r="L3" s="62"/>
      <c r="M3" s="63"/>
    </row>
    <row r="4" spans="2:13" ht="12.75">
      <c r="B4" s="5"/>
      <c r="C4" s="5"/>
      <c r="D4" s="6"/>
      <c r="E4" s="6"/>
      <c r="F4" s="6"/>
      <c r="G4" s="6"/>
      <c r="H4" s="6"/>
      <c r="I4" s="6"/>
      <c r="J4" s="6"/>
      <c r="K4" s="6"/>
      <c r="L4" s="6"/>
      <c r="M4" s="6"/>
    </row>
    <row r="5" spans="2:13" ht="13.5" thickBot="1">
      <c r="B5" s="20" t="s">
        <v>61</v>
      </c>
      <c r="C5" s="26"/>
      <c r="D5" s="178" t="s">
        <v>92</v>
      </c>
      <c r="E5" s="21">
        <v>1980</v>
      </c>
      <c r="F5" s="21">
        <v>1985</v>
      </c>
      <c r="G5" s="21">
        <v>1990</v>
      </c>
      <c r="H5" s="21">
        <v>1995</v>
      </c>
      <c r="I5" s="21">
        <v>1996</v>
      </c>
      <c r="J5" s="21">
        <v>1997</v>
      </c>
      <c r="K5" s="21">
        <v>1998</v>
      </c>
      <c r="L5" s="21">
        <v>1999</v>
      </c>
      <c r="M5" s="22">
        <v>2000</v>
      </c>
    </row>
    <row r="6" spans="1:13" s="128" customFormat="1" ht="12.75">
      <c r="A6" s="3"/>
      <c r="B6" s="33" t="str">
        <f>+ca_1</f>
        <v>A. Private Institutions</v>
      </c>
      <c r="C6" s="27"/>
      <c r="D6" s="242"/>
      <c r="E6" s="249">
        <v>0</v>
      </c>
      <c r="F6" s="249">
        <v>0</v>
      </c>
      <c r="G6" s="249">
        <v>0</v>
      </c>
      <c r="H6" s="249">
        <v>42006</v>
      </c>
      <c r="I6" s="249">
        <v>42889</v>
      </c>
      <c r="J6" s="249">
        <v>40162</v>
      </c>
      <c r="K6" s="249">
        <v>38272</v>
      </c>
      <c r="L6" s="249">
        <v>40126</v>
      </c>
      <c r="M6" s="250">
        <v>33138</v>
      </c>
    </row>
    <row r="7" spans="2:13" ht="12.75">
      <c r="B7" s="67"/>
      <c r="C7" s="68" t="str">
        <f>+t_1</f>
        <v>1. Universities</v>
      </c>
      <c r="D7" s="179">
        <v>1</v>
      </c>
      <c r="E7" s="151">
        <f>SUM(E8:E8)</f>
        <v>0</v>
      </c>
      <c r="F7" s="202">
        <f>SUM(F8:F8)</f>
        <v>0</v>
      </c>
      <c r="G7" s="202">
        <f>SUM(G8:G8)</f>
        <v>0</v>
      </c>
      <c r="H7" s="202">
        <v>42006</v>
      </c>
      <c r="I7" s="202">
        <v>42889</v>
      </c>
      <c r="J7" s="202">
        <v>40162</v>
      </c>
      <c r="K7" s="202">
        <v>38272</v>
      </c>
      <c r="L7" s="202">
        <v>40126</v>
      </c>
      <c r="M7" s="253">
        <v>33138</v>
      </c>
    </row>
    <row r="8" spans="2:13" ht="12.75">
      <c r="B8" s="67"/>
      <c r="C8" s="241"/>
      <c r="D8" s="214"/>
      <c r="E8" s="268"/>
      <c r="F8" s="269"/>
      <c r="G8" s="269"/>
      <c r="H8" s="269"/>
      <c r="I8" s="269"/>
      <c r="J8" s="269"/>
      <c r="K8" s="269"/>
      <c r="L8" s="269"/>
      <c r="M8" s="270"/>
    </row>
    <row r="9" spans="2:13" ht="12.75">
      <c r="B9" s="67"/>
      <c r="C9" s="68" t="str">
        <f>+t_2</f>
        <v>2. Non-university postsecondary</v>
      </c>
      <c r="D9" s="214"/>
      <c r="E9" s="151" t="s">
        <v>400</v>
      </c>
      <c r="F9" s="152" t="s">
        <v>400</v>
      </c>
      <c r="G9" s="152" t="s">
        <v>400</v>
      </c>
      <c r="H9" s="152" t="s">
        <v>400</v>
      </c>
      <c r="I9" s="152" t="s">
        <v>400</v>
      </c>
      <c r="J9" s="152" t="s">
        <v>400</v>
      </c>
      <c r="K9" s="152" t="s">
        <v>400</v>
      </c>
      <c r="L9" s="152" t="s">
        <v>400</v>
      </c>
      <c r="M9" s="123" t="s">
        <v>400</v>
      </c>
    </row>
    <row r="10" spans="2:13" ht="12.75">
      <c r="B10" s="67"/>
      <c r="C10" s="241"/>
      <c r="D10" s="214"/>
      <c r="E10" s="281"/>
      <c r="F10" s="263"/>
      <c r="G10" s="263"/>
      <c r="H10" s="263"/>
      <c r="I10" s="263"/>
      <c r="J10" s="263"/>
      <c r="K10" s="263"/>
      <c r="L10" s="263"/>
      <c r="M10" s="264"/>
    </row>
    <row r="11" spans="2:13" ht="12.75">
      <c r="B11" s="34" t="str">
        <f>+ca_2</f>
        <v>B. Public Institutions</v>
      </c>
      <c r="C11" s="28"/>
      <c r="D11" s="244"/>
      <c r="E11" s="169" t="s">
        <v>400</v>
      </c>
      <c r="F11" s="170" t="s">
        <v>400</v>
      </c>
      <c r="G11" s="251">
        <v>103893</v>
      </c>
      <c r="H11" s="251">
        <v>82230</v>
      </c>
      <c r="I11" s="251">
        <v>86506</v>
      </c>
      <c r="J11" s="251">
        <v>87258</v>
      </c>
      <c r="K11" s="251">
        <v>90054</v>
      </c>
      <c r="L11" s="251">
        <v>95013</v>
      </c>
      <c r="M11" s="123">
        <v>105822</v>
      </c>
    </row>
    <row r="12" spans="2:13" ht="12.75">
      <c r="B12" s="67"/>
      <c r="C12" s="68" t="str">
        <f>+t_1</f>
        <v>1. Universities</v>
      </c>
      <c r="D12" s="179">
        <v>2</v>
      </c>
      <c r="E12" s="169" t="s">
        <v>400</v>
      </c>
      <c r="F12" s="170" t="s">
        <v>400</v>
      </c>
      <c r="G12" s="202">
        <v>103893</v>
      </c>
      <c r="H12" s="202">
        <v>82230</v>
      </c>
      <c r="I12" s="202">
        <v>86506</v>
      </c>
      <c r="J12" s="202">
        <v>87258</v>
      </c>
      <c r="K12" s="202">
        <v>90054</v>
      </c>
      <c r="L12" s="202">
        <v>95013</v>
      </c>
      <c r="M12" s="253">
        <v>105822</v>
      </c>
    </row>
    <row r="13" spans="2:13" ht="12.75">
      <c r="B13" s="67"/>
      <c r="C13" s="241"/>
      <c r="D13" s="243"/>
      <c r="E13" s="268"/>
      <c r="F13" s="269"/>
      <c r="G13" s="269"/>
      <c r="H13" s="269"/>
      <c r="I13" s="269"/>
      <c r="J13" s="269"/>
      <c r="K13" s="269"/>
      <c r="L13" s="269"/>
      <c r="M13" s="270"/>
    </row>
    <row r="14" spans="2:13" ht="12.75">
      <c r="B14" s="67"/>
      <c r="C14" s="68" t="str">
        <f>+t_2</f>
        <v>2. Non-university postsecondary</v>
      </c>
      <c r="D14" s="243"/>
      <c r="E14" s="169" t="s">
        <v>400</v>
      </c>
      <c r="F14" s="170" t="s">
        <v>400</v>
      </c>
      <c r="G14" s="24" t="s">
        <v>400</v>
      </c>
      <c r="H14" s="170" t="s">
        <v>400</v>
      </c>
      <c r="I14" s="170" t="s">
        <v>400</v>
      </c>
      <c r="J14" s="170" t="s">
        <v>400</v>
      </c>
      <c r="K14" s="170" t="s">
        <v>400</v>
      </c>
      <c r="L14" s="170" t="s">
        <v>400</v>
      </c>
      <c r="M14" s="24" t="s">
        <v>400</v>
      </c>
    </row>
    <row r="15" spans="2:13" ht="12.75">
      <c r="B15" s="67"/>
      <c r="C15" s="241"/>
      <c r="D15" s="243"/>
      <c r="E15" s="281"/>
      <c r="F15" s="263"/>
      <c r="G15" s="263"/>
      <c r="H15" s="263"/>
      <c r="I15" s="263"/>
      <c r="J15" s="263"/>
      <c r="K15" s="263"/>
      <c r="L15" s="263"/>
      <c r="M15" s="264"/>
    </row>
    <row r="16" spans="2:13" ht="12.75">
      <c r="B16" s="160" t="str">
        <f>+ca_3</f>
        <v>C.Total (private and public) </v>
      </c>
      <c r="C16" s="161"/>
      <c r="D16" s="245"/>
      <c r="E16" s="252" t="s">
        <v>400</v>
      </c>
      <c r="F16" s="252" t="s">
        <v>400</v>
      </c>
      <c r="G16" s="252">
        <v>103893</v>
      </c>
      <c r="H16" s="252">
        <v>124236</v>
      </c>
      <c r="I16" s="252">
        <v>129395</v>
      </c>
      <c r="J16" s="252">
        <v>127420</v>
      </c>
      <c r="K16" s="252">
        <v>128326</v>
      </c>
      <c r="L16" s="252">
        <v>135139</v>
      </c>
      <c r="M16" s="253">
        <v>138960</v>
      </c>
    </row>
    <row r="17" spans="2:13" ht="12.75">
      <c r="B17" s="164"/>
      <c r="C17" s="165" t="str">
        <f>+t_1</f>
        <v>1. Universities</v>
      </c>
      <c r="D17" s="246"/>
      <c r="E17" s="254" t="s">
        <v>400</v>
      </c>
      <c r="F17" s="254" t="s">
        <v>400</v>
      </c>
      <c r="G17" s="254">
        <f aca="true" t="shared" si="0" ref="G17:M17">+G7+G12</f>
        <v>103893</v>
      </c>
      <c r="H17" s="254">
        <f t="shared" si="0"/>
        <v>124236</v>
      </c>
      <c r="I17" s="254">
        <f t="shared" si="0"/>
        <v>129395</v>
      </c>
      <c r="J17" s="254">
        <f t="shared" si="0"/>
        <v>127420</v>
      </c>
      <c r="K17" s="254">
        <f t="shared" si="0"/>
        <v>128326</v>
      </c>
      <c r="L17" s="254">
        <f t="shared" si="0"/>
        <v>135139</v>
      </c>
      <c r="M17" s="255">
        <f t="shared" si="0"/>
        <v>138960</v>
      </c>
    </row>
    <row r="18" spans="2:13" ht="12.75">
      <c r="B18" s="67"/>
      <c r="C18" s="68"/>
      <c r="D18" s="247"/>
      <c r="E18" s="256"/>
      <c r="F18" s="256"/>
      <c r="G18" s="256"/>
      <c r="H18" s="256"/>
      <c r="I18" s="256"/>
      <c r="J18" s="256"/>
      <c r="K18" s="256"/>
      <c r="L18" s="256"/>
      <c r="M18" s="296"/>
    </row>
    <row r="19" spans="2:13" ht="12.75">
      <c r="B19" s="67"/>
      <c r="C19" s="68" t="str">
        <f>+t_2</f>
        <v>2. Non-university postsecondary</v>
      </c>
      <c r="D19" s="247"/>
      <c r="E19" s="257" t="s">
        <v>400</v>
      </c>
      <c r="F19" s="257" t="s">
        <v>400</v>
      </c>
      <c r="G19" s="257" t="s">
        <v>400</v>
      </c>
      <c r="H19" s="257" t="s">
        <v>400</v>
      </c>
      <c r="I19" s="257" t="s">
        <v>400</v>
      </c>
      <c r="J19" s="257" t="s">
        <v>400</v>
      </c>
      <c r="K19" s="257" t="s">
        <v>400</v>
      </c>
      <c r="L19" s="257" t="s">
        <v>400</v>
      </c>
      <c r="M19" s="258" t="s">
        <v>400</v>
      </c>
    </row>
    <row r="20" spans="2:13" ht="12.75">
      <c r="B20" s="58"/>
      <c r="C20" s="197"/>
      <c r="D20" s="248"/>
      <c r="E20" s="261"/>
      <c r="F20" s="261"/>
      <c r="G20" s="261"/>
      <c r="H20" s="261"/>
      <c r="I20" s="261"/>
      <c r="J20" s="261"/>
      <c r="K20" s="261"/>
      <c r="L20" s="261"/>
      <c r="M20" s="262"/>
    </row>
    <row r="21" spans="2:13" ht="12.75">
      <c r="B21" s="5"/>
      <c r="C21" s="5"/>
      <c r="D21" s="6"/>
      <c r="E21" s="6"/>
      <c r="F21" s="6"/>
      <c r="G21" s="6"/>
      <c r="H21" s="6"/>
      <c r="I21" s="6"/>
      <c r="J21" s="6"/>
      <c r="K21" s="6"/>
      <c r="L21" s="6"/>
      <c r="M21" s="6"/>
    </row>
    <row r="22" spans="1:13" ht="12.75">
      <c r="A22"/>
      <c r="B22" s="98" t="s">
        <v>139</v>
      </c>
      <c r="C22" s="55"/>
      <c r="D22" s="187"/>
      <c r="E22" s="56">
        <v>1980</v>
      </c>
      <c r="F22" s="56">
        <v>1985</v>
      </c>
      <c r="G22" s="56">
        <v>1990</v>
      </c>
      <c r="H22" s="56">
        <v>1995</v>
      </c>
      <c r="I22" s="56">
        <v>1996</v>
      </c>
      <c r="J22" s="56">
        <v>1997</v>
      </c>
      <c r="K22" s="56">
        <v>1998</v>
      </c>
      <c r="L22" s="56">
        <v>1999</v>
      </c>
      <c r="M22" s="57">
        <v>2000</v>
      </c>
    </row>
    <row r="23" spans="1:13" ht="23.25" customHeight="1">
      <c r="A23"/>
      <c r="B23" s="133">
        <v>1</v>
      </c>
      <c r="C23" s="134" t="s">
        <v>103</v>
      </c>
      <c r="D23" s="80"/>
      <c r="E23" s="277" t="s">
        <v>400</v>
      </c>
      <c r="F23" s="277" t="s">
        <v>400</v>
      </c>
      <c r="G23" s="277">
        <f aca="true" t="shared" si="1" ref="G23:M23">+IF(G16=0,"-",G6/G16)</f>
        <v>0</v>
      </c>
      <c r="H23" s="277">
        <f t="shared" si="1"/>
        <v>0.3381145561672945</v>
      </c>
      <c r="I23" s="277">
        <f t="shared" si="1"/>
        <v>0.33145793886935354</v>
      </c>
      <c r="J23" s="277">
        <f t="shared" si="1"/>
        <v>0.3151938471197614</v>
      </c>
      <c r="K23" s="277">
        <f t="shared" si="1"/>
        <v>0.29824041893302994</v>
      </c>
      <c r="L23" s="277">
        <f t="shared" si="1"/>
        <v>0.29692390797623186</v>
      </c>
      <c r="M23" s="278">
        <f t="shared" si="1"/>
        <v>0.23847150259067357</v>
      </c>
    </row>
    <row r="24" spans="1:13" ht="23.25" customHeight="1">
      <c r="A24"/>
      <c r="B24" s="135">
        <v>2</v>
      </c>
      <c r="C24" s="136" t="s">
        <v>104</v>
      </c>
      <c r="D24" s="77"/>
      <c r="E24" s="47" t="str">
        <f>+IF(E6=0,"-",E7/E6)</f>
        <v>-</v>
      </c>
      <c r="F24" s="47" t="str">
        <f>+IF(F6=0,"-",F7/F6)</f>
        <v>-</v>
      </c>
      <c r="G24" s="47" t="str">
        <f>+IF(G6=0,"-",G7/G6)</f>
        <v>-</v>
      </c>
      <c r="H24" s="47" t="s">
        <v>400</v>
      </c>
      <c r="I24" s="47" t="s">
        <v>400</v>
      </c>
      <c r="J24" s="47" t="s">
        <v>400</v>
      </c>
      <c r="K24" s="47" t="s">
        <v>400</v>
      </c>
      <c r="L24" s="47" t="s">
        <v>400</v>
      </c>
      <c r="M24" s="48" t="s">
        <v>400</v>
      </c>
    </row>
    <row r="25" spans="1:13" ht="22.5" customHeight="1">
      <c r="A25"/>
      <c r="B25" s="137">
        <v>3</v>
      </c>
      <c r="C25" s="138" t="s">
        <v>105</v>
      </c>
      <c r="D25" s="94"/>
      <c r="E25" s="279" t="s">
        <v>400</v>
      </c>
      <c r="F25" s="279" t="s">
        <v>400</v>
      </c>
      <c r="G25" s="279" t="s">
        <v>400</v>
      </c>
      <c r="H25" s="279" t="s">
        <v>400</v>
      </c>
      <c r="I25" s="279" t="s">
        <v>400</v>
      </c>
      <c r="J25" s="279" t="s">
        <v>400</v>
      </c>
      <c r="K25" s="279" t="s">
        <v>400</v>
      </c>
      <c r="L25" s="279" t="s">
        <v>400</v>
      </c>
      <c r="M25" s="280" t="s">
        <v>400</v>
      </c>
    </row>
    <row r="26" spans="1:13" ht="14.25" customHeight="1">
      <c r="A26"/>
      <c r="B26" s="43"/>
      <c r="C26" s="13"/>
      <c r="D26" s="188"/>
      <c r="E26" s="13"/>
      <c r="F26" s="13"/>
      <c r="G26" s="13"/>
      <c r="H26" s="13"/>
      <c r="I26" s="13"/>
      <c r="J26" s="13"/>
      <c r="K26" s="13"/>
      <c r="L26" s="13"/>
      <c r="M26" s="13"/>
    </row>
    <row r="27" spans="1:13" ht="11.25" customHeight="1">
      <c r="A27"/>
      <c r="B27" s="84" t="s">
        <v>96</v>
      </c>
      <c r="C27" s="81"/>
      <c r="D27" s="82"/>
      <c r="E27" s="82"/>
      <c r="F27" s="82"/>
      <c r="G27" s="82"/>
      <c r="H27" s="82"/>
      <c r="I27" s="82"/>
      <c r="J27" s="82"/>
      <c r="K27" s="82"/>
      <c r="L27" s="82"/>
      <c r="M27" s="83"/>
    </row>
    <row r="28" spans="1:13" ht="11.25" customHeight="1">
      <c r="A28"/>
      <c r="B28" s="373" t="s">
        <v>390</v>
      </c>
      <c r="C28" s="86" t="s">
        <v>98</v>
      </c>
      <c r="D28" s="87"/>
      <c r="E28" s="87"/>
      <c r="F28" s="87"/>
      <c r="G28" s="87"/>
      <c r="H28" s="87"/>
      <c r="I28" s="87"/>
      <c r="J28" s="87"/>
      <c r="K28" s="87"/>
      <c r="L28" s="87"/>
      <c r="M28" s="88"/>
    </row>
    <row r="29" spans="1:13" ht="25.5" customHeight="1">
      <c r="A29"/>
      <c r="B29" s="372">
        <v>1</v>
      </c>
      <c r="C29" s="474" t="s">
        <v>375</v>
      </c>
      <c r="D29" s="475"/>
      <c r="E29" s="475"/>
      <c r="F29" s="475"/>
      <c r="G29" s="475"/>
      <c r="H29" s="475"/>
      <c r="I29" s="475"/>
      <c r="J29" s="475"/>
      <c r="K29" s="475"/>
      <c r="L29" s="475"/>
      <c r="M29" s="476"/>
    </row>
    <row r="30" spans="1:13" ht="16.5" customHeight="1">
      <c r="A30"/>
      <c r="B30" s="372">
        <v>2</v>
      </c>
      <c r="C30" s="474" t="s">
        <v>381</v>
      </c>
      <c r="D30" s="475"/>
      <c r="E30" s="475"/>
      <c r="F30" s="475"/>
      <c r="G30" s="475"/>
      <c r="H30" s="475"/>
      <c r="I30" s="475"/>
      <c r="J30" s="475"/>
      <c r="K30" s="475"/>
      <c r="L30" s="475"/>
      <c r="M30" s="476"/>
    </row>
    <row r="31" spans="1:13" ht="12" customHeight="1">
      <c r="A31"/>
      <c r="B31" s="217"/>
      <c r="C31" s="457"/>
      <c r="D31" s="458"/>
      <c r="E31" s="458"/>
      <c r="F31" s="458"/>
      <c r="G31" s="458"/>
      <c r="H31" s="458"/>
      <c r="I31" s="458"/>
      <c r="J31" s="458"/>
      <c r="K31" s="458"/>
      <c r="L31" s="458"/>
      <c r="M31" s="459"/>
    </row>
    <row r="32" spans="1:13" ht="14.25" customHeight="1">
      <c r="A32"/>
      <c r="B32" s="218"/>
      <c r="C32" s="451"/>
      <c r="D32" s="452"/>
      <c r="E32" s="452"/>
      <c r="F32" s="452"/>
      <c r="G32" s="452"/>
      <c r="H32" s="452"/>
      <c r="I32" s="452"/>
      <c r="J32" s="452"/>
      <c r="K32" s="452"/>
      <c r="L32" s="452"/>
      <c r="M32" s="453"/>
    </row>
    <row r="33" spans="1:13" ht="13.5" customHeight="1">
      <c r="A33"/>
      <c r="B33" s="43"/>
      <c r="C33" s="13"/>
      <c r="D33" s="188"/>
      <c r="E33" s="13"/>
      <c r="F33" s="13"/>
      <c r="G33" s="13"/>
      <c r="H33" s="13"/>
      <c r="I33" s="13"/>
      <c r="J33" s="13"/>
      <c r="K33" s="13"/>
      <c r="L33" s="13"/>
      <c r="M33" s="13"/>
    </row>
    <row r="34" spans="1:13" ht="13.5" customHeight="1">
      <c r="A34"/>
      <c r="B34" s="43"/>
      <c r="C34" s="13"/>
      <c r="D34" s="188"/>
      <c r="E34" s="13"/>
      <c r="F34" s="13"/>
      <c r="G34" s="13"/>
      <c r="H34" s="13"/>
      <c r="I34" s="13"/>
      <c r="J34" s="13"/>
      <c r="K34" s="13"/>
      <c r="L34" s="13"/>
      <c r="M34" s="13"/>
    </row>
    <row r="35" spans="1:13" ht="22.5" customHeight="1">
      <c r="A35"/>
      <c r="B35" s="43"/>
      <c r="C35" s="13"/>
      <c r="D35" s="188"/>
      <c r="E35" s="13"/>
      <c r="F35" s="13"/>
      <c r="G35" s="13"/>
      <c r="H35" s="13"/>
      <c r="I35" s="13"/>
      <c r="J35" s="13"/>
      <c r="K35" s="13"/>
      <c r="L35" s="13"/>
      <c r="M35" s="13"/>
    </row>
    <row r="36" spans="1:13" ht="22.5" customHeight="1">
      <c r="A36"/>
      <c r="B36" s="43"/>
      <c r="C36" s="13"/>
      <c r="D36" s="188"/>
      <c r="E36" s="13"/>
      <c r="F36" s="13"/>
      <c r="G36" s="13"/>
      <c r="H36" s="13"/>
      <c r="I36" s="13"/>
      <c r="J36" s="13"/>
      <c r="K36" s="13"/>
      <c r="L36" s="13"/>
      <c r="M36" s="13"/>
    </row>
    <row r="37" spans="1:13" ht="22.5" customHeight="1">
      <c r="A37"/>
      <c r="B37" s="43"/>
      <c r="C37" s="13"/>
      <c r="D37" s="188"/>
      <c r="E37" s="13"/>
      <c r="F37" s="13"/>
      <c r="G37" s="13"/>
      <c r="H37" s="13"/>
      <c r="I37" s="13"/>
      <c r="J37" s="13"/>
      <c r="K37" s="13"/>
      <c r="L37" s="13"/>
      <c r="M37" s="13"/>
    </row>
    <row r="38" spans="1:13" ht="22.5" customHeight="1">
      <c r="A38"/>
      <c r="B38" s="43"/>
      <c r="C38" s="13"/>
      <c r="D38" s="188"/>
      <c r="E38" s="13"/>
      <c r="F38" s="13"/>
      <c r="G38" s="13"/>
      <c r="H38" s="13"/>
      <c r="I38" s="13"/>
      <c r="J38" s="13"/>
      <c r="K38" s="13"/>
      <c r="L38" s="13"/>
      <c r="M38" s="13"/>
    </row>
    <row r="39" spans="1:13" ht="22.5" customHeight="1">
      <c r="A39"/>
      <c r="B39" s="43"/>
      <c r="C39" s="13"/>
      <c r="D39" s="188"/>
      <c r="E39" s="13"/>
      <c r="F39" s="13"/>
      <c r="G39" s="13"/>
      <c r="H39" s="13"/>
      <c r="I39" s="13"/>
      <c r="J39" s="13"/>
      <c r="K39" s="13"/>
      <c r="L39" s="13"/>
      <c r="M39" s="13"/>
    </row>
    <row r="40" spans="1:13" ht="22.5" customHeight="1">
      <c r="A40"/>
      <c r="B40" s="43"/>
      <c r="C40" s="13"/>
      <c r="D40" s="188"/>
      <c r="E40" s="13"/>
      <c r="F40" s="13"/>
      <c r="G40" s="13"/>
      <c r="H40" s="13"/>
      <c r="I40" s="13"/>
      <c r="J40" s="13"/>
      <c r="K40" s="13"/>
      <c r="L40" s="13"/>
      <c r="M40" s="13"/>
    </row>
    <row r="41" ht="22.5" customHeight="1">
      <c r="A41"/>
    </row>
    <row r="43" spans="2:13" ht="15">
      <c r="B43" s="60" t="str">
        <f>+Index!B10</f>
        <v>II.2. Enrollments by gender</v>
      </c>
      <c r="C43" s="61"/>
      <c r="D43" s="62"/>
      <c r="E43" s="62"/>
      <c r="F43" s="62"/>
      <c r="G43" s="62"/>
      <c r="H43" s="62"/>
      <c r="I43" s="62"/>
      <c r="J43" s="62"/>
      <c r="K43" s="62"/>
      <c r="L43" s="62"/>
      <c r="M43" s="63"/>
    </row>
    <row r="44" spans="2:13" ht="12.75">
      <c r="B44" s="5"/>
      <c r="C44" s="5"/>
      <c r="D44" s="6"/>
      <c r="E44" s="6"/>
      <c r="F44" s="6"/>
      <c r="G44" s="6"/>
      <c r="H44" s="6"/>
      <c r="I44" s="6"/>
      <c r="J44" s="6"/>
      <c r="K44" s="6"/>
      <c r="L44" s="6"/>
      <c r="M44" s="6"/>
    </row>
    <row r="45" spans="2:13" ht="13.5" thickBot="1">
      <c r="B45" s="20" t="s">
        <v>61</v>
      </c>
      <c r="C45" s="26"/>
      <c r="D45" s="178" t="s">
        <v>92</v>
      </c>
      <c r="E45" s="21">
        <v>1980</v>
      </c>
      <c r="F45" s="21">
        <v>1985</v>
      </c>
      <c r="G45" s="21">
        <v>1990</v>
      </c>
      <c r="H45" s="21">
        <v>1995</v>
      </c>
      <c r="I45" s="21">
        <v>1996</v>
      </c>
      <c r="J45" s="21">
        <v>1997</v>
      </c>
      <c r="K45" s="21">
        <v>1998</v>
      </c>
      <c r="L45" s="21">
        <v>1999</v>
      </c>
      <c r="M45" s="22">
        <v>2000</v>
      </c>
    </row>
    <row r="46" spans="2:13" ht="12.75">
      <c r="B46" s="33" t="str">
        <f>+ca_1</f>
        <v>A. Private Institutions</v>
      </c>
      <c r="C46" s="27"/>
      <c r="D46" s="190"/>
      <c r="E46" s="249">
        <f>SUM(E47:E49)</f>
        <v>0</v>
      </c>
      <c r="F46" s="249">
        <f aca="true" t="shared" si="2" ref="F46:M46">+F47+F48</f>
        <v>0</v>
      </c>
      <c r="G46" s="249">
        <f t="shared" si="2"/>
        <v>0</v>
      </c>
      <c r="H46" s="249">
        <f t="shared" si="2"/>
        <v>42006</v>
      </c>
      <c r="I46" s="249">
        <f t="shared" si="2"/>
        <v>42889</v>
      </c>
      <c r="J46" s="249">
        <f t="shared" si="2"/>
        <v>40162</v>
      </c>
      <c r="K46" s="249" t="s">
        <v>400</v>
      </c>
      <c r="L46" s="249">
        <f t="shared" si="2"/>
        <v>40126</v>
      </c>
      <c r="M46" s="250">
        <f t="shared" si="2"/>
        <v>33138</v>
      </c>
    </row>
    <row r="47" spans="2:13" ht="12.75">
      <c r="B47" s="67"/>
      <c r="C47" s="68" t="str">
        <f>+s_1</f>
        <v>1. Male</v>
      </c>
      <c r="D47" s="179"/>
      <c r="E47" s="282"/>
      <c r="F47" s="283"/>
      <c r="G47" s="283"/>
      <c r="H47" s="283">
        <v>18073</v>
      </c>
      <c r="I47" s="283">
        <v>19258</v>
      </c>
      <c r="J47" s="283">
        <v>18090</v>
      </c>
      <c r="K47" s="283"/>
      <c r="L47" s="283">
        <v>18373</v>
      </c>
      <c r="M47" s="284">
        <v>14978</v>
      </c>
    </row>
    <row r="48" spans="2:13" ht="12.75">
      <c r="B48" s="67"/>
      <c r="C48" s="68" t="str">
        <f>+s_2</f>
        <v>2. Female</v>
      </c>
      <c r="D48" s="179"/>
      <c r="E48" s="285"/>
      <c r="F48" s="286"/>
      <c r="G48" s="286"/>
      <c r="H48" s="286">
        <v>23933</v>
      </c>
      <c r="I48" s="286">
        <v>23631</v>
      </c>
      <c r="J48" s="286">
        <v>22072</v>
      </c>
      <c r="K48" s="286"/>
      <c r="L48" s="286">
        <v>21753</v>
      </c>
      <c r="M48" s="287">
        <v>18160</v>
      </c>
    </row>
    <row r="49" spans="2:13" ht="12.75">
      <c r="B49" s="67"/>
      <c r="C49" s="68"/>
      <c r="D49" s="179"/>
      <c r="E49" s="265"/>
      <c r="F49" s="266"/>
      <c r="G49" s="266"/>
      <c r="H49" s="266"/>
      <c r="I49" s="266"/>
      <c r="J49" s="266"/>
      <c r="K49" s="266"/>
      <c r="L49" s="266"/>
      <c r="M49" s="267"/>
    </row>
    <row r="50" spans="2:13" ht="12.75">
      <c r="B50" s="34" t="str">
        <f>+ca_2</f>
        <v>B. Public Institutions</v>
      </c>
      <c r="C50" s="28"/>
      <c r="D50" s="172"/>
      <c r="E50" s="251" t="s">
        <v>400</v>
      </c>
      <c r="F50" s="251" t="s">
        <v>400</v>
      </c>
      <c r="G50" s="251">
        <f aca="true" t="shared" si="3" ref="G50:M50">+G51+G52</f>
        <v>103893</v>
      </c>
      <c r="H50" s="251">
        <f t="shared" si="3"/>
        <v>82230</v>
      </c>
      <c r="I50" s="251">
        <f t="shared" si="3"/>
        <v>86506</v>
      </c>
      <c r="J50" s="251">
        <f t="shared" si="3"/>
        <v>87258</v>
      </c>
      <c r="K50" s="251" t="s">
        <v>400</v>
      </c>
      <c r="L50" s="251">
        <f t="shared" si="3"/>
        <v>95013</v>
      </c>
      <c r="M50" s="123">
        <f t="shared" si="3"/>
        <v>105822</v>
      </c>
    </row>
    <row r="51" spans="2:13" ht="12.75">
      <c r="B51" s="67"/>
      <c r="C51" s="68" t="str">
        <f>+s_1</f>
        <v>1. Male</v>
      </c>
      <c r="D51" s="179"/>
      <c r="E51" s="282"/>
      <c r="F51" s="283"/>
      <c r="G51" s="283">
        <v>56708</v>
      </c>
      <c r="H51" s="283">
        <v>40960</v>
      </c>
      <c r="I51" s="283">
        <v>44919</v>
      </c>
      <c r="J51" s="283">
        <v>46359</v>
      </c>
      <c r="K51" s="283"/>
      <c r="L51" s="283">
        <v>50389</v>
      </c>
      <c r="M51" s="284">
        <v>55988</v>
      </c>
    </row>
    <row r="52" spans="2:13" ht="12.75">
      <c r="B52" s="67"/>
      <c r="C52" s="68" t="str">
        <f>+s_2</f>
        <v>2. Female</v>
      </c>
      <c r="D52" s="179"/>
      <c r="E52" s="285"/>
      <c r="F52" s="286"/>
      <c r="G52" s="286">
        <v>47185</v>
      </c>
      <c r="H52" s="286">
        <v>41270</v>
      </c>
      <c r="I52" s="286">
        <v>41587</v>
      </c>
      <c r="J52" s="286">
        <v>40899</v>
      </c>
      <c r="K52" s="286"/>
      <c r="L52" s="286">
        <v>44624</v>
      </c>
      <c r="M52" s="287">
        <v>49834</v>
      </c>
    </row>
    <row r="53" spans="2:13" ht="12.75">
      <c r="B53" s="67"/>
      <c r="C53" s="68"/>
      <c r="D53" s="179"/>
      <c r="E53" s="288"/>
      <c r="F53" s="289"/>
      <c r="G53" s="289"/>
      <c r="H53" s="289"/>
      <c r="I53" s="289"/>
      <c r="J53" s="289"/>
      <c r="K53" s="289"/>
      <c r="L53" s="289"/>
      <c r="M53" s="290"/>
    </row>
    <row r="54" spans="2:13" ht="12.75">
      <c r="B54" s="34" t="str">
        <f>+ca_3</f>
        <v>C.Total (private and public) </v>
      </c>
      <c r="C54" s="28"/>
      <c r="D54" s="172"/>
      <c r="E54" s="251" t="s">
        <v>400</v>
      </c>
      <c r="F54" s="251" t="s">
        <v>400</v>
      </c>
      <c r="G54" s="251">
        <f aca="true" t="shared" si="4" ref="G54:M54">+G46+G50</f>
        <v>103893</v>
      </c>
      <c r="H54" s="251">
        <f t="shared" si="4"/>
        <v>124236</v>
      </c>
      <c r="I54" s="251">
        <f t="shared" si="4"/>
        <v>129395</v>
      </c>
      <c r="J54" s="251">
        <f t="shared" si="4"/>
        <v>127420</v>
      </c>
      <c r="K54" s="251" t="s">
        <v>400</v>
      </c>
      <c r="L54" s="251">
        <f t="shared" si="4"/>
        <v>135139</v>
      </c>
      <c r="M54" s="123">
        <f t="shared" si="4"/>
        <v>138960</v>
      </c>
    </row>
    <row r="55" spans="2:13" ht="12.75">
      <c r="B55" s="67"/>
      <c r="C55" s="68" t="str">
        <f>+s_1</f>
        <v>1. Male</v>
      </c>
      <c r="D55" s="182"/>
      <c r="E55" s="256" t="s">
        <v>400</v>
      </c>
      <c r="F55" s="256" t="s">
        <v>400</v>
      </c>
      <c r="G55" s="256">
        <f aca="true" t="shared" si="5" ref="G55:M55">+G47+G51</f>
        <v>56708</v>
      </c>
      <c r="H55" s="256">
        <f t="shared" si="5"/>
        <v>59033</v>
      </c>
      <c r="I55" s="256">
        <f t="shared" si="5"/>
        <v>64177</v>
      </c>
      <c r="J55" s="256">
        <f t="shared" si="5"/>
        <v>64449</v>
      </c>
      <c r="K55" s="256" t="s">
        <v>400</v>
      </c>
      <c r="L55" s="256">
        <f t="shared" si="5"/>
        <v>68762</v>
      </c>
      <c r="M55" s="296">
        <f t="shared" si="5"/>
        <v>70966</v>
      </c>
    </row>
    <row r="56" spans="2:13" ht="12.75">
      <c r="B56" s="67"/>
      <c r="C56" s="68" t="str">
        <f>+s_2</f>
        <v>2. Female</v>
      </c>
      <c r="D56" s="182"/>
      <c r="E56" s="257" t="s">
        <v>400</v>
      </c>
      <c r="F56" s="257" t="s">
        <v>400</v>
      </c>
      <c r="G56" s="257">
        <f aca="true" t="shared" si="6" ref="G56:M56">+G48+G52</f>
        <v>47185</v>
      </c>
      <c r="H56" s="257">
        <f t="shared" si="6"/>
        <v>65203</v>
      </c>
      <c r="I56" s="257">
        <f t="shared" si="6"/>
        <v>65218</v>
      </c>
      <c r="J56" s="257">
        <f t="shared" si="6"/>
        <v>62971</v>
      </c>
      <c r="K56" s="257" t="s">
        <v>400</v>
      </c>
      <c r="L56" s="257">
        <f t="shared" si="6"/>
        <v>66377</v>
      </c>
      <c r="M56" s="258">
        <f t="shared" si="6"/>
        <v>67994</v>
      </c>
    </row>
    <row r="57" spans="2:13" ht="12.75">
      <c r="B57" s="71"/>
      <c r="C57" s="72"/>
      <c r="D57" s="191"/>
      <c r="E57" s="291"/>
      <c r="F57" s="292"/>
      <c r="G57" s="292"/>
      <c r="H57" s="292"/>
      <c r="I57" s="292"/>
      <c r="J57" s="292"/>
      <c r="K57" s="292"/>
      <c r="L57" s="292"/>
      <c r="M57" s="293"/>
    </row>
    <row r="58" spans="2:13" ht="12.75">
      <c r="B58" s="66"/>
      <c r="C58" s="66"/>
      <c r="D58" s="35"/>
      <c r="E58" s="35"/>
      <c r="F58" s="35"/>
      <c r="G58" s="35"/>
      <c r="H58" s="35"/>
      <c r="I58" s="35"/>
      <c r="J58" s="35"/>
      <c r="K58" s="35"/>
      <c r="L58" s="35"/>
      <c r="M58" s="35"/>
    </row>
    <row r="59" spans="2:13" ht="12.75">
      <c r="B59" s="98" t="s">
        <v>139</v>
      </c>
      <c r="C59" s="99"/>
      <c r="D59" s="183"/>
      <c r="E59" s="100">
        <v>1980</v>
      </c>
      <c r="F59" s="100">
        <v>1985</v>
      </c>
      <c r="G59" s="100">
        <v>1990</v>
      </c>
      <c r="H59" s="100">
        <v>1995</v>
      </c>
      <c r="I59" s="100">
        <v>1996</v>
      </c>
      <c r="J59" s="100">
        <v>1997</v>
      </c>
      <c r="K59" s="100">
        <v>1998</v>
      </c>
      <c r="L59" s="100">
        <v>1999</v>
      </c>
      <c r="M59" s="101">
        <v>2000</v>
      </c>
    </row>
    <row r="60" spans="2:13" ht="12.75">
      <c r="B60" s="133">
        <v>1</v>
      </c>
      <c r="C60" s="139" t="s">
        <v>106</v>
      </c>
      <c r="D60" s="192"/>
      <c r="E60" s="277" t="s">
        <v>400</v>
      </c>
      <c r="F60" s="277" t="s">
        <v>400</v>
      </c>
      <c r="G60" s="277">
        <f aca="true" t="shared" si="7" ref="G60:M60">+IF(G54&gt;0,G56/G54,"-")</f>
        <v>0.45416919330465</v>
      </c>
      <c r="H60" s="277">
        <f t="shared" si="7"/>
        <v>0.5248317717891754</v>
      </c>
      <c r="I60" s="277">
        <f t="shared" si="7"/>
        <v>0.5040225665597589</v>
      </c>
      <c r="J60" s="277">
        <f t="shared" si="7"/>
        <v>0.49420028253021503</v>
      </c>
      <c r="K60" s="277" t="s">
        <v>400</v>
      </c>
      <c r="L60" s="277">
        <f t="shared" si="7"/>
        <v>0.4911757523734821</v>
      </c>
      <c r="M60" s="278">
        <f t="shared" si="7"/>
        <v>0.4893062751871042</v>
      </c>
    </row>
    <row r="61" spans="1:13" ht="31.5">
      <c r="A61"/>
      <c r="B61" s="135">
        <v>2</v>
      </c>
      <c r="C61" s="140" t="s">
        <v>107</v>
      </c>
      <c r="D61" s="77"/>
      <c r="E61" s="398" t="s">
        <v>400</v>
      </c>
      <c r="F61" s="398" t="s">
        <v>400</v>
      </c>
      <c r="G61" s="294" t="str">
        <f aca="true" t="shared" si="8" ref="G61:M61">+IF(G46&gt;0,G48/G46,"-")</f>
        <v>-</v>
      </c>
      <c r="H61" s="294">
        <f t="shared" si="8"/>
        <v>0.5697519401990192</v>
      </c>
      <c r="I61" s="294">
        <f t="shared" si="8"/>
        <v>0.5509804378745132</v>
      </c>
      <c r="J61" s="294">
        <f t="shared" si="8"/>
        <v>0.5495742243912156</v>
      </c>
      <c r="K61" s="294" t="s">
        <v>400</v>
      </c>
      <c r="L61" s="294">
        <f t="shared" si="8"/>
        <v>0.542117330409211</v>
      </c>
      <c r="M61" s="295">
        <f t="shared" si="8"/>
        <v>0.5480113464904339</v>
      </c>
    </row>
    <row r="62" spans="1:13" ht="32.25" customHeight="1">
      <c r="A62"/>
      <c r="B62" s="137">
        <v>3</v>
      </c>
      <c r="C62" s="177" t="s">
        <v>108</v>
      </c>
      <c r="D62" s="94"/>
      <c r="E62" s="279" t="s">
        <v>400</v>
      </c>
      <c r="F62" s="279" t="s">
        <v>400</v>
      </c>
      <c r="G62" s="279">
        <f aca="true" t="shared" si="9" ref="G62:M62">+IF(G50&gt;0,G52/G50,"-")</f>
        <v>0.45416919330465</v>
      </c>
      <c r="H62" s="279">
        <f t="shared" si="9"/>
        <v>0.5018849568284082</v>
      </c>
      <c r="I62" s="279">
        <f t="shared" si="9"/>
        <v>0.48074122026217836</v>
      </c>
      <c r="J62" s="279">
        <f t="shared" si="9"/>
        <v>0.46871347039812966</v>
      </c>
      <c r="K62" s="279" t="s">
        <v>400</v>
      </c>
      <c r="L62" s="279">
        <f t="shared" si="9"/>
        <v>0.46966204624630314</v>
      </c>
      <c r="M62" s="280">
        <f t="shared" si="9"/>
        <v>0.47092287048061837</v>
      </c>
    </row>
    <row r="63" spans="1:13" ht="12.75">
      <c r="A63"/>
      <c r="B63" s="10"/>
      <c r="C63" s="5"/>
      <c r="D63" s="6"/>
      <c r="E63" s="6"/>
      <c r="F63" s="6"/>
      <c r="G63" s="6"/>
      <c r="H63" s="6"/>
      <c r="I63" s="6"/>
      <c r="J63" s="6"/>
      <c r="K63" s="6"/>
      <c r="L63" s="6"/>
      <c r="M63" s="6"/>
    </row>
    <row r="64" spans="1:13" ht="13.5" customHeight="1">
      <c r="A64"/>
      <c r="B64" s="84" t="s">
        <v>96</v>
      </c>
      <c r="C64" s="81"/>
      <c r="D64" s="82"/>
      <c r="E64" s="82"/>
      <c r="F64" s="82"/>
      <c r="G64" s="82"/>
      <c r="H64" s="82"/>
      <c r="I64" s="82"/>
      <c r="J64" s="82"/>
      <c r="K64" s="82"/>
      <c r="L64" s="82"/>
      <c r="M64" s="83"/>
    </row>
    <row r="65" spans="2:13" ht="14.25" customHeight="1">
      <c r="B65" s="373" t="s">
        <v>389</v>
      </c>
      <c r="C65" s="86" t="s">
        <v>98</v>
      </c>
      <c r="D65" s="87"/>
      <c r="E65" s="87"/>
      <c r="F65" s="87"/>
      <c r="G65" s="87"/>
      <c r="H65" s="87"/>
      <c r="I65" s="87"/>
      <c r="J65" s="87"/>
      <c r="K65" s="87"/>
      <c r="L65" s="87"/>
      <c r="M65" s="88"/>
    </row>
    <row r="66" spans="1:13" ht="11.25" customHeight="1">
      <c r="A66"/>
      <c r="B66" s="79"/>
      <c r="C66" s="454"/>
      <c r="D66" s="470"/>
      <c r="E66" s="470"/>
      <c r="F66" s="470"/>
      <c r="G66" s="470"/>
      <c r="H66" s="470"/>
      <c r="I66" s="470"/>
      <c r="J66" s="470"/>
      <c r="K66" s="470"/>
      <c r="L66" s="470"/>
      <c r="M66" s="471"/>
    </row>
    <row r="67" spans="1:13" ht="11.25" customHeight="1">
      <c r="A67"/>
      <c r="B67" s="76"/>
      <c r="C67" s="457"/>
      <c r="D67" s="462"/>
      <c r="E67" s="462"/>
      <c r="F67" s="462"/>
      <c r="G67" s="462"/>
      <c r="H67" s="462"/>
      <c r="I67" s="462"/>
      <c r="J67" s="462"/>
      <c r="K67" s="462"/>
      <c r="L67" s="462"/>
      <c r="M67" s="463"/>
    </row>
    <row r="68" spans="1:13" ht="13.5" customHeight="1">
      <c r="A68"/>
      <c r="B68" s="76"/>
      <c r="C68" s="457"/>
      <c r="D68" s="462"/>
      <c r="E68" s="462"/>
      <c r="F68" s="462"/>
      <c r="G68" s="462"/>
      <c r="H68" s="462"/>
      <c r="I68" s="462"/>
      <c r="J68" s="462"/>
      <c r="K68" s="462"/>
      <c r="L68" s="462"/>
      <c r="M68" s="463"/>
    </row>
    <row r="69" spans="1:13" ht="13.5" customHeight="1">
      <c r="A69"/>
      <c r="B69" s="76"/>
      <c r="C69" s="457"/>
      <c r="D69" s="462"/>
      <c r="E69" s="462"/>
      <c r="F69" s="462"/>
      <c r="G69" s="462"/>
      <c r="H69" s="462"/>
      <c r="I69" s="462"/>
      <c r="J69" s="462"/>
      <c r="K69" s="462"/>
      <c r="L69" s="462"/>
      <c r="M69" s="463"/>
    </row>
    <row r="70" spans="1:13" ht="13.5" customHeight="1">
      <c r="A70"/>
      <c r="B70" s="76"/>
      <c r="C70" s="457"/>
      <c r="D70" s="462"/>
      <c r="E70" s="462"/>
      <c r="F70" s="462"/>
      <c r="G70" s="462"/>
      <c r="H70" s="462"/>
      <c r="I70" s="462"/>
      <c r="J70" s="462"/>
      <c r="K70" s="462"/>
      <c r="L70" s="462"/>
      <c r="M70" s="463"/>
    </row>
    <row r="71" spans="1:13" ht="13.5" customHeight="1">
      <c r="A71"/>
      <c r="B71" s="78"/>
      <c r="C71" s="451"/>
      <c r="D71" s="472"/>
      <c r="E71" s="472"/>
      <c r="F71" s="472"/>
      <c r="G71" s="472"/>
      <c r="H71" s="472"/>
      <c r="I71" s="472"/>
      <c r="J71" s="472"/>
      <c r="K71" s="472"/>
      <c r="L71" s="472"/>
      <c r="M71" s="473"/>
    </row>
    <row r="84" spans="2:13" ht="15">
      <c r="B84" s="60" t="str">
        <f>+Index!B11</f>
        <v>II.3. Enrollments by geographical distribution</v>
      </c>
      <c r="C84" s="61"/>
      <c r="D84" s="62"/>
      <c r="E84" s="62"/>
      <c r="F84" s="62"/>
      <c r="G84" s="62"/>
      <c r="H84" s="62"/>
      <c r="I84" s="62"/>
      <c r="J84" s="62"/>
      <c r="K84" s="62"/>
      <c r="L84" s="62"/>
      <c r="M84" s="63"/>
    </row>
    <row r="85" spans="2:13" ht="12.75">
      <c r="B85" s="5"/>
      <c r="C85" s="5"/>
      <c r="D85" s="6"/>
      <c r="E85" s="6"/>
      <c r="F85" s="6"/>
      <c r="G85" s="6"/>
      <c r="H85" s="6"/>
      <c r="I85" s="6"/>
      <c r="J85" s="6"/>
      <c r="K85" s="6"/>
      <c r="L85" s="6"/>
      <c r="M85" s="6"/>
    </row>
    <row r="86" spans="2:13" ht="13.5" thickBot="1">
      <c r="B86" s="20" t="s">
        <v>61</v>
      </c>
      <c r="C86" s="26"/>
      <c r="D86" s="178" t="s">
        <v>92</v>
      </c>
      <c r="E86" s="21">
        <v>1980</v>
      </c>
      <c r="F86" s="21">
        <v>1985</v>
      </c>
      <c r="G86" s="21">
        <v>1990</v>
      </c>
      <c r="H86" s="21">
        <v>1995</v>
      </c>
      <c r="I86" s="21">
        <v>1996</v>
      </c>
      <c r="J86" s="21">
        <v>1997</v>
      </c>
      <c r="K86" s="21">
        <v>1998</v>
      </c>
      <c r="L86" s="21">
        <v>1999</v>
      </c>
      <c r="M86" s="22">
        <v>2000</v>
      </c>
    </row>
    <row r="87" spans="2:13" ht="15">
      <c r="B87" s="33" t="str">
        <f>+ca_1</f>
        <v>A. Private Institutions</v>
      </c>
      <c r="C87" s="74"/>
      <c r="D87" s="326"/>
      <c r="E87" s="249" t="s">
        <v>400</v>
      </c>
      <c r="F87" s="249" t="s">
        <v>400</v>
      </c>
      <c r="G87" s="249" t="s">
        <v>400</v>
      </c>
      <c r="H87" s="249" t="s">
        <v>400</v>
      </c>
      <c r="I87" s="249" t="s">
        <v>400</v>
      </c>
      <c r="J87" s="249" t="s">
        <v>400</v>
      </c>
      <c r="K87" s="249" t="s">
        <v>400</v>
      </c>
      <c r="L87" s="249" t="s">
        <v>400</v>
      </c>
      <c r="M87" s="250" t="s">
        <v>400</v>
      </c>
    </row>
    <row r="88" spans="2:13" ht="15">
      <c r="B88" s="67"/>
      <c r="C88" s="65" t="str">
        <f>+ge_1</f>
        <v>1. Capital city</v>
      </c>
      <c r="D88" s="327"/>
      <c r="E88" s="282"/>
      <c r="F88" s="283"/>
      <c r="G88" s="283"/>
      <c r="H88" s="283"/>
      <c r="I88" s="283"/>
      <c r="J88" s="283"/>
      <c r="K88" s="283"/>
      <c r="L88" s="283"/>
      <c r="M88" s="284"/>
    </row>
    <row r="89" spans="2:13" ht="12.75">
      <c r="B89" s="67"/>
      <c r="C89" s="65" t="str">
        <f>+ge_2</f>
        <v>2. Non capital city</v>
      </c>
      <c r="D89" s="243"/>
      <c r="E89" s="285"/>
      <c r="F89" s="286"/>
      <c r="G89" s="286"/>
      <c r="H89" s="286"/>
      <c r="I89" s="286"/>
      <c r="J89" s="286"/>
      <c r="K89" s="286"/>
      <c r="L89" s="286"/>
      <c r="M89" s="287"/>
    </row>
    <row r="90" spans="2:13" ht="12.75">
      <c r="B90" s="67"/>
      <c r="C90" s="65"/>
      <c r="D90" s="243"/>
      <c r="E90" s="265"/>
      <c r="F90" s="266"/>
      <c r="G90" s="266"/>
      <c r="H90" s="266"/>
      <c r="I90" s="266"/>
      <c r="J90" s="266"/>
      <c r="K90" s="266"/>
      <c r="L90" s="266"/>
      <c r="M90" s="267"/>
    </row>
    <row r="91" spans="2:13" ht="12.75">
      <c r="B91" s="34" t="str">
        <f>+ca_2</f>
        <v>B. Public Institutions</v>
      </c>
      <c r="C91" s="75"/>
      <c r="D91" s="244"/>
      <c r="E91" s="251" t="s">
        <v>400</v>
      </c>
      <c r="F91" s="251" t="s">
        <v>400</v>
      </c>
      <c r="G91" s="251" t="s">
        <v>400</v>
      </c>
      <c r="H91" s="251" t="s">
        <v>400</v>
      </c>
      <c r="I91" s="251" t="s">
        <v>400</v>
      </c>
      <c r="J91" s="251" t="s">
        <v>400</v>
      </c>
      <c r="K91" s="251" t="s">
        <v>400</v>
      </c>
      <c r="L91" s="251" t="s">
        <v>400</v>
      </c>
      <c r="M91" s="123" t="s">
        <v>400</v>
      </c>
    </row>
    <row r="92" spans="2:13" ht="12.75">
      <c r="B92" s="67"/>
      <c r="C92" s="65" t="str">
        <f>+ge_1</f>
        <v>1. Capital city</v>
      </c>
      <c r="D92" s="243"/>
      <c r="E92" s="282"/>
      <c r="F92" s="283"/>
      <c r="G92" s="283"/>
      <c r="H92" s="283"/>
      <c r="I92" s="283"/>
      <c r="J92" s="283"/>
      <c r="K92" s="283"/>
      <c r="L92" s="283"/>
      <c r="M92" s="284"/>
    </row>
    <row r="93" spans="2:13" ht="12.75">
      <c r="B93" s="67"/>
      <c r="C93" s="65" t="str">
        <f>+ge_2</f>
        <v>2. Non capital city</v>
      </c>
      <c r="D93" s="243"/>
      <c r="E93" s="285"/>
      <c r="F93" s="286"/>
      <c r="G93" s="286"/>
      <c r="H93" s="286"/>
      <c r="I93" s="286"/>
      <c r="J93" s="286"/>
      <c r="K93" s="286"/>
      <c r="L93" s="286"/>
      <c r="M93" s="287"/>
    </row>
    <row r="94" spans="2:13" ht="12.75">
      <c r="B94" s="67"/>
      <c r="C94" s="65"/>
      <c r="D94" s="243"/>
      <c r="E94" s="288"/>
      <c r="F94" s="289"/>
      <c r="G94" s="289"/>
      <c r="H94" s="289"/>
      <c r="I94" s="289"/>
      <c r="J94" s="289"/>
      <c r="K94" s="289"/>
      <c r="L94" s="289"/>
      <c r="M94" s="290"/>
    </row>
    <row r="95" spans="2:13" ht="12.75">
      <c r="B95" s="34" t="str">
        <f>+ca_3</f>
        <v>C.Total (private and public) </v>
      </c>
      <c r="C95" s="75"/>
      <c r="D95" s="244"/>
      <c r="E95" s="251" t="s">
        <v>400</v>
      </c>
      <c r="F95" s="251" t="s">
        <v>400</v>
      </c>
      <c r="G95" s="251" t="s">
        <v>400</v>
      </c>
      <c r="H95" s="251" t="s">
        <v>400</v>
      </c>
      <c r="I95" s="251" t="s">
        <v>400</v>
      </c>
      <c r="J95" s="251" t="s">
        <v>400</v>
      </c>
      <c r="K95" s="251" t="s">
        <v>400</v>
      </c>
      <c r="L95" s="251" t="s">
        <v>400</v>
      </c>
      <c r="M95" s="123" t="s">
        <v>400</v>
      </c>
    </row>
    <row r="96" spans="2:13" ht="12.75">
      <c r="B96" s="67"/>
      <c r="C96" s="65" t="str">
        <f>+ge_1</f>
        <v>1. Capital city</v>
      </c>
      <c r="D96" s="247"/>
      <c r="E96" s="256" t="s">
        <v>400</v>
      </c>
      <c r="F96" s="256" t="s">
        <v>400</v>
      </c>
      <c r="G96" s="256" t="s">
        <v>400</v>
      </c>
      <c r="H96" s="256" t="s">
        <v>400</v>
      </c>
      <c r="I96" s="256" t="s">
        <v>400</v>
      </c>
      <c r="J96" s="256" t="s">
        <v>400</v>
      </c>
      <c r="K96" s="256" t="s">
        <v>400</v>
      </c>
      <c r="L96" s="256" t="s">
        <v>400</v>
      </c>
      <c r="M96" s="296" t="s">
        <v>400</v>
      </c>
    </row>
    <row r="97" spans="2:13" ht="12.75">
      <c r="B97" s="67"/>
      <c r="C97" s="65" t="str">
        <f>+ge_2</f>
        <v>2. Non capital city</v>
      </c>
      <c r="D97" s="247"/>
      <c r="E97" s="257" t="s">
        <v>400</v>
      </c>
      <c r="F97" s="257" t="s">
        <v>400</v>
      </c>
      <c r="G97" s="257" t="s">
        <v>400</v>
      </c>
      <c r="H97" s="257" t="s">
        <v>400</v>
      </c>
      <c r="I97" s="257" t="s">
        <v>400</v>
      </c>
      <c r="J97" s="257" t="s">
        <v>400</v>
      </c>
      <c r="K97" s="257" t="s">
        <v>400</v>
      </c>
      <c r="L97" s="257" t="s">
        <v>400</v>
      </c>
      <c r="M97" s="258" t="s">
        <v>400</v>
      </c>
    </row>
    <row r="98" spans="2:13" ht="12.75">
      <c r="B98" s="71"/>
      <c r="C98" s="89"/>
      <c r="D98" s="297"/>
      <c r="E98" s="291"/>
      <c r="F98" s="292"/>
      <c r="G98" s="292"/>
      <c r="H98" s="292"/>
      <c r="I98" s="292"/>
      <c r="J98" s="292"/>
      <c r="K98" s="292"/>
      <c r="L98" s="292"/>
      <c r="M98" s="293"/>
    </row>
    <row r="99" ht="12.75">
      <c r="B99" s="10"/>
    </row>
    <row r="100" spans="2:13" ht="12.75">
      <c r="B100" s="98" t="s">
        <v>139</v>
      </c>
      <c r="C100" s="99"/>
      <c r="D100" s="183"/>
      <c r="E100" s="100">
        <v>1980</v>
      </c>
      <c r="F100" s="100">
        <v>1985</v>
      </c>
      <c r="G100" s="100">
        <v>1990</v>
      </c>
      <c r="H100" s="100">
        <v>1995</v>
      </c>
      <c r="I100" s="100">
        <v>1996</v>
      </c>
      <c r="J100" s="100">
        <v>1997</v>
      </c>
      <c r="K100" s="100">
        <v>1998</v>
      </c>
      <c r="L100" s="100">
        <v>1999</v>
      </c>
      <c r="M100" s="101">
        <v>2000</v>
      </c>
    </row>
    <row r="101" spans="2:13" ht="21">
      <c r="B101" s="133">
        <v>1</v>
      </c>
      <c r="C101" s="139" t="s">
        <v>111</v>
      </c>
      <c r="D101" s="192"/>
      <c r="E101" s="52" t="s">
        <v>400</v>
      </c>
      <c r="F101" s="52" t="s">
        <v>400</v>
      </c>
      <c r="G101" s="52" t="s">
        <v>400</v>
      </c>
      <c r="H101" s="52" t="s">
        <v>400</v>
      </c>
      <c r="I101" s="52" t="s">
        <v>400</v>
      </c>
      <c r="J101" s="52" t="s">
        <v>400</v>
      </c>
      <c r="K101" s="52" t="s">
        <v>400</v>
      </c>
      <c r="L101" s="52" t="s">
        <v>400</v>
      </c>
      <c r="M101" s="53" t="s">
        <v>400</v>
      </c>
    </row>
    <row r="102" spans="1:13" ht="21">
      <c r="A102"/>
      <c r="B102" s="135">
        <v>2</v>
      </c>
      <c r="C102" s="140" t="s">
        <v>112</v>
      </c>
      <c r="D102" s="77"/>
      <c r="E102" s="45" t="s">
        <v>400</v>
      </c>
      <c r="F102" s="45" t="s">
        <v>400</v>
      </c>
      <c r="G102" s="45" t="s">
        <v>400</v>
      </c>
      <c r="H102" s="45" t="s">
        <v>400</v>
      </c>
      <c r="I102" s="45" t="s">
        <v>400</v>
      </c>
      <c r="J102" s="45" t="s">
        <v>400</v>
      </c>
      <c r="K102" s="45" t="s">
        <v>400</v>
      </c>
      <c r="L102" s="45" t="s">
        <v>400</v>
      </c>
      <c r="M102" s="46" t="s">
        <v>400</v>
      </c>
    </row>
    <row r="103" spans="1:13" ht="24.75" customHeight="1">
      <c r="A103"/>
      <c r="B103" s="137">
        <v>3</v>
      </c>
      <c r="C103" s="177" t="s">
        <v>113</v>
      </c>
      <c r="D103" s="94"/>
      <c r="E103" s="49" t="s">
        <v>400</v>
      </c>
      <c r="F103" s="49" t="s">
        <v>400</v>
      </c>
      <c r="G103" s="49" t="s">
        <v>400</v>
      </c>
      <c r="H103" s="49" t="s">
        <v>400</v>
      </c>
      <c r="I103" s="49" t="s">
        <v>400</v>
      </c>
      <c r="J103" s="49" t="s">
        <v>400</v>
      </c>
      <c r="K103" s="49" t="s">
        <v>400</v>
      </c>
      <c r="L103" s="49" t="s">
        <v>400</v>
      </c>
      <c r="M103" s="50" t="s">
        <v>400</v>
      </c>
    </row>
    <row r="104" spans="1:13" ht="24.75" customHeight="1">
      <c r="A104"/>
      <c r="B104" s="10"/>
      <c r="C104" s="5"/>
      <c r="D104" s="6"/>
      <c r="E104" s="6"/>
      <c r="F104" s="6"/>
      <c r="G104" s="6"/>
      <c r="H104" s="6"/>
      <c r="I104" s="6"/>
      <c r="J104" s="6"/>
      <c r="K104" s="6"/>
      <c r="L104" s="6"/>
      <c r="M104" s="6"/>
    </row>
    <row r="105" spans="1:13" ht="24.75" customHeight="1">
      <c r="A105"/>
      <c r="B105" s="219" t="s">
        <v>96</v>
      </c>
      <c r="C105" s="81"/>
      <c r="D105" s="82"/>
      <c r="E105" s="82"/>
      <c r="F105" s="82"/>
      <c r="G105" s="82"/>
      <c r="H105" s="82"/>
      <c r="I105" s="82"/>
      <c r="J105" s="82"/>
      <c r="K105" s="82"/>
      <c r="L105" s="82"/>
      <c r="M105" s="83"/>
    </row>
    <row r="106" spans="2:13" ht="12.75">
      <c r="B106" s="373" t="s">
        <v>389</v>
      </c>
      <c r="C106" s="86" t="s">
        <v>98</v>
      </c>
      <c r="D106" s="87"/>
      <c r="E106" s="87"/>
      <c r="F106" s="87"/>
      <c r="G106" s="87"/>
      <c r="H106" s="87"/>
      <c r="I106" s="87"/>
      <c r="J106" s="87"/>
      <c r="K106" s="87"/>
      <c r="L106" s="87"/>
      <c r="M106" s="88"/>
    </row>
    <row r="107" spans="1:13" ht="11.25" customHeight="1">
      <c r="A107"/>
      <c r="B107" s="200">
        <v>1</v>
      </c>
      <c r="C107" s="454" t="s">
        <v>395</v>
      </c>
      <c r="D107" s="455"/>
      <c r="E107" s="455"/>
      <c r="F107" s="455"/>
      <c r="G107" s="455"/>
      <c r="H107" s="455"/>
      <c r="I107" s="455"/>
      <c r="J107" s="455"/>
      <c r="K107" s="455"/>
      <c r="L107" s="455"/>
      <c r="M107" s="456"/>
    </row>
    <row r="108" spans="1:13" ht="11.25" customHeight="1">
      <c r="A108"/>
      <c r="B108" s="298"/>
      <c r="C108" s="457"/>
      <c r="D108" s="460"/>
      <c r="E108" s="460"/>
      <c r="F108" s="460"/>
      <c r="G108" s="460"/>
      <c r="H108" s="460"/>
      <c r="I108" s="460"/>
      <c r="J108" s="460"/>
      <c r="K108" s="460"/>
      <c r="L108" s="460"/>
      <c r="M108" s="461"/>
    </row>
    <row r="109" spans="1:13" ht="13.5" customHeight="1">
      <c r="A109"/>
      <c r="B109" s="298"/>
      <c r="C109" s="457"/>
      <c r="D109" s="460"/>
      <c r="E109" s="460"/>
      <c r="F109" s="460"/>
      <c r="G109" s="460"/>
      <c r="H109" s="460"/>
      <c r="I109" s="460"/>
      <c r="J109" s="460"/>
      <c r="K109" s="460"/>
      <c r="L109" s="460"/>
      <c r="M109" s="461"/>
    </row>
    <row r="110" spans="1:13" ht="13.5" customHeight="1">
      <c r="A110"/>
      <c r="B110" s="217"/>
      <c r="C110" s="464"/>
      <c r="D110" s="465"/>
      <c r="E110" s="465"/>
      <c r="F110" s="465"/>
      <c r="G110" s="465"/>
      <c r="H110" s="465"/>
      <c r="I110" s="465"/>
      <c r="J110" s="465"/>
      <c r="K110" s="465"/>
      <c r="L110" s="465"/>
      <c r="M110" s="466"/>
    </row>
    <row r="111" spans="1:13" ht="13.5" customHeight="1">
      <c r="A111"/>
      <c r="B111" s="217"/>
      <c r="C111" s="464"/>
      <c r="D111" s="465"/>
      <c r="E111" s="465"/>
      <c r="F111" s="465"/>
      <c r="G111" s="465"/>
      <c r="H111" s="465"/>
      <c r="I111" s="465"/>
      <c r="J111" s="465"/>
      <c r="K111" s="465"/>
      <c r="L111" s="465"/>
      <c r="M111" s="466"/>
    </row>
    <row r="112" spans="1:13" ht="13.5" customHeight="1">
      <c r="A112"/>
      <c r="B112" s="218"/>
      <c r="C112" s="467"/>
      <c r="D112" s="468"/>
      <c r="E112" s="468"/>
      <c r="F112" s="468"/>
      <c r="G112" s="468"/>
      <c r="H112" s="468"/>
      <c r="I112" s="468"/>
      <c r="J112" s="468"/>
      <c r="K112" s="468"/>
      <c r="L112" s="468"/>
      <c r="M112" s="469"/>
    </row>
    <row r="125" ht="12.75">
      <c r="B125" s="10"/>
    </row>
    <row r="128" spans="2:13" ht="15">
      <c r="B128" s="60" t="str">
        <f>+Index!B12</f>
        <v>II.4. Enrollments by time status of students</v>
      </c>
      <c r="C128" s="61"/>
      <c r="D128" s="62"/>
      <c r="E128" s="62"/>
      <c r="F128" s="62"/>
      <c r="G128" s="62"/>
      <c r="H128" s="62"/>
      <c r="I128" s="62"/>
      <c r="J128" s="62"/>
      <c r="K128" s="62"/>
      <c r="L128" s="62"/>
      <c r="M128" s="63"/>
    </row>
    <row r="129" spans="2:13" ht="12.75">
      <c r="B129" s="5"/>
      <c r="C129" s="5"/>
      <c r="D129" s="6"/>
      <c r="E129" s="6"/>
      <c r="F129" s="6"/>
      <c r="G129" s="6"/>
      <c r="H129" s="6"/>
      <c r="I129" s="6"/>
      <c r="J129" s="6"/>
      <c r="K129" s="6"/>
      <c r="L129" s="6"/>
      <c r="M129" s="6"/>
    </row>
    <row r="130" spans="2:13" ht="18.75" customHeight="1" thickBot="1">
      <c r="B130" s="20" t="s">
        <v>61</v>
      </c>
      <c r="C130" s="26"/>
      <c r="D130" s="178" t="s">
        <v>92</v>
      </c>
      <c r="E130" s="21">
        <v>1980</v>
      </c>
      <c r="F130" s="21">
        <v>1985</v>
      </c>
      <c r="G130" s="21">
        <v>1990</v>
      </c>
      <c r="H130" s="21">
        <v>1995</v>
      </c>
      <c r="I130" s="21">
        <v>1996</v>
      </c>
      <c r="J130" s="21">
        <v>1997</v>
      </c>
      <c r="K130" s="21">
        <v>1998</v>
      </c>
      <c r="L130" s="21">
        <v>1999</v>
      </c>
      <c r="M130" s="22">
        <v>2000</v>
      </c>
    </row>
    <row r="131" spans="2:13" ht="12.75">
      <c r="B131" s="58" t="str">
        <f>+ca_1</f>
        <v>A. Private Institutions</v>
      </c>
      <c r="C131" s="74"/>
      <c r="D131" s="190"/>
      <c r="E131" s="7">
        <f>SUM(E132:E134)</f>
        <v>0</v>
      </c>
      <c r="F131" s="7">
        <f aca="true" t="shared" si="10" ref="F131:M131">SUM(F132:F134)</f>
        <v>0</v>
      </c>
      <c r="G131" s="7">
        <f t="shared" si="10"/>
        <v>0</v>
      </c>
      <c r="H131" s="7">
        <f t="shared" si="10"/>
        <v>42006</v>
      </c>
      <c r="I131" s="7">
        <f t="shared" si="10"/>
        <v>42889</v>
      </c>
      <c r="J131" s="7">
        <f t="shared" si="10"/>
        <v>40162</v>
      </c>
      <c r="K131" s="7">
        <f t="shared" si="10"/>
        <v>38272</v>
      </c>
      <c r="L131" s="7">
        <f t="shared" si="10"/>
        <v>40126</v>
      </c>
      <c r="M131" s="23">
        <f t="shared" si="10"/>
        <v>34235</v>
      </c>
    </row>
    <row r="132" spans="2:13" ht="12.75">
      <c r="B132" s="67"/>
      <c r="C132" s="65" t="str">
        <f>+es_1</f>
        <v>1. Full time</v>
      </c>
      <c r="D132" s="179">
        <v>1</v>
      </c>
      <c r="E132" s="15"/>
      <c r="F132" s="15"/>
      <c r="G132" s="15"/>
      <c r="H132" s="15">
        <v>38898</v>
      </c>
      <c r="I132" s="15">
        <v>39546</v>
      </c>
      <c r="J132" s="15">
        <v>37207</v>
      </c>
      <c r="K132" s="15">
        <v>37271</v>
      </c>
      <c r="L132" s="15">
        <v>37988</v>
      </c>
      <c r="M132" s="102">
        <v>33138</v>
      </c>
    </row>
    <row r="133" spans="2:13" ht="12.75">
      <c r="B133" s="67"/>
      <c r="C133" s="65" t="str">
        <f>+es_2</f>
        <v>2. Part time</v>
      </c>
      <c r="D133" s="179">
        <v>2</v>
      </c>
      <c r="E133" s="16"/>
      <c r="F133" s="16"/>
      <c r="G133" s="16"/>
      <c r="H133" s="16">
        <v>3108</v>
      </c>
      <c r="I133" s="16">
        <v>3343</v>
      </c>
      <c r="J133" s="16">
        <v>2955</v>
      </c>
      <c r="K133" s="16">
        <v>1001</v>
      </c>
      <c r="L133" s="16">
        <v>2138</v>
      </c>
      <c r="M133" s="103">
        <v>1097</v>
      </c>
    </row>
    <row r="134" spans="2:13" ht="12.75">
      <c r="B134" s="67"/>
      <c r="C134" s="65"/>
      <c r="D134" s="179"/>
      <c r="E134" s="25"/>
      <c r="F134" s="25"/>
      <c r="G134" s="25"/>
      <c r="H134" s="25"/>
      <c r="I134" s="25"/>
      <c r="J134" s="25"/>
      <c r="K134" s="25"/>
      <c r="L134" s="25"/>
      <c r="M134" s="104"/>
    </row>
    <row r="135" spans="2:13" ht="12.75">
      <c r="B135" s="59" t="str">
        <f>+ca_2</f>
        <v>B. Public Institutions</v>
      </c>
      <c r="C135" s="75"/>
      <c r="D135" s="172"/>
      <c r="E135" s="8"/>
      <c r="F135" s="8"/>
      <c r="G135" s="8">
        <f aca="true" t="shared" si="11" ref="G135:M135">SUM(G136:G138)</f>
        <v>103883</v>
      </c>
      <c r="H135" s="8">
        <f t="shared" si="11"/>
        <v>82230</v>
      </c>
      <c r="I135" s="8">
        <f t="shared" si="11"/>
        <v>86506</v>
      </c>
      <c r="J135" s="8">
        <f t="shared" si="11"/>
        <v>115963</v>
      </c>
      <c r="K135" s="8">
        <f t="shared" si="11"/>
        <v>90054</v>
      </c>
      <c r="L135" s="8">
        <f t="shared" si="11"/>
        <v>95013</v>
      </c>
      <c r="M135" s="24">
        <f t="shared" si="11"/>
        <v>105822</v>
      </c>
    </row>
    <row r="136" spans="2:13" ht="12.75">
      <c r="B136" s="67"/>
      <c r="C136" s="65" t="str">
        <f>+es_1</f>
        <v>1. Full time</v>
      </c>
      <c r="D136" s="179"/>
      <c r="E136" s="15"/>
      <c r="F136" s="15"/>
      <c r="G136" s="15">
        <v>64911</v>
      </c>
      <c r="H136" s="15">
        <v>48518</v>
      </c>
      <c r="I136" s="15">
        <v>54681</v>
      </c>
      <c r="J136" s="15">
        <v>87258</v>
      </c>
      <c r="K136" s="15">
        <v>62174</v>
      </c>
      <c r="L136" s="15">
        <v>67468</v>
      </c>
      <c r="M136" s="102">
        <v>77149</v>
      </c>
    </row>
    <row r="137" spans="2:13" ht="12.75">
      <c r="B137" s="67"/>
      <c r="C137" s="65" t="str">
        <f>+es_2</f>
        <v>2. Part time</v>
      </c>
      <c r="D137" s="179">
        <v>3</v>
      </c>
      <c r="E137" s="16"/>
      <c r="F137" s="16"/>
      <c r="G137" s="16">
        <v>38972</v>
      </c>
      <c r="H137" s="16">
        <v>33712</v>
      </c>
      <c r="I137" s="16">
        <v>31825</v>
      </c>
      <c r="J137" s="16">
        <v>28705</v>
      </c>
      <c r="K137" s="16">
        <v>27880</v>
      </c>
      <c r="L137" s="16">
        <v>27545</v>
      </c>
      <c r="M137" s="103">
        <v>28673</v>
      </c>
    </row>
    <row r="138" spans="2:13" ht="12.75">
      <c r="B138" s="67"/>
      <c r="C138" s="65"/>
      <c r="D138" s="179"/>
      <c r="E138" s="25"/>
      <c r="F138" s="25"/>
      <c r="G138" s="25"/>
      <c r="H138" s="25"/>
      <c r="I138" s="25"/>
      <c r="J138" s="25"/>
      <c r="K138" s="25"/>
      <c r="L138" s="25"/>
      <c r="M138" s="104"/>
    </row>
    <row r="139" spans="2:13" ht="12.75">
      <c r="B139" s="34" t="str">
        <f>+ca_3</f>
        <v>C.Total (private and public) </v>
      </c>
      <c r="C139" s="75"/>
      <c r="D139" s="172"/>
      <c r="E139" s="8">
        <f>SUM(E140:E142)</f>
        <v>0</v>
      </c>
      <c r="F139" s="8">
        <f aca="true" t="shared" si="12" ref="F139:M139">SUM(F140:F142)</f>
        <v>0</v>
      </c>
      <c r="G139" s="8">
        <f t="shared" si="12"/>
        <v>103883</v>
      </c>
      <c r="H139" s="8">
        <f t="shared" si="12"/>
        <v>124236</v>
      </c>
      <c r="I139" s="8">
        <f t="shared" si="12"/>
        <v>129395</v>
      </c>
      <c r="J139" s="8">
        <f t="shared" si="12"/>
        <v>156125</v>
      </c>
      <c r="K139" s="8">
        <f t="shared" si="12"/>
        <v>128326</v>
      </c>
      <c r="L139" s="8">
        <f t="shared" si="12"/>
        <v>135139</v>
      </c>
      <c r="M139" s="24">
        <f t="shared" si="12"/>
        <v>140057</v>
      </c>
    </row>
    <row r="140" spans="2:13" ht="12.75">
      <c r="B140" s="67"/>
      <c r="C140" s="65" t="str">
        <f>+es_1</f>
        <v>1. Full time</v>
      </c>
      <c r="D140" s="182"/>
      <c r="E140" s="69">
        <f>+E132+E136</f>
        <v>0</v>
      </c>
      <c r="F140" s="69">
        <f aca="true" t="shared" si="13" ref="F140:M140">+F132+F136</f>
        <v>0</v>
      </c>
      <c r="G140" s="69">
        <f t="shared" si="13"/>
        <v>64911</v>
      </c>
      <c r="H140" s="69">
        <f t="shared" si="13"/>
        <v>87416</v>
      </c>
      <c r="I140" s="69">
        <f t="shared" si="13"/>
        <v>94227</v>
      </c>
      <c r="J140" s="69">
        <f t="shared" si="13"/>
        <v>124465</v>
      </c>
      <c r="K140" s="69">
        <f t="shared" si="13"/>
        <v>99445</v>
      </c>
      <c r="L140" s="69">
        <f t="shared" si="13"/>
        <v>105456</v>
      </c>
      <c r="M140" s="105">
        <f t="shared" si="13"/>
        <v>110287</v>
      </c>
    </row>
    <row r="141" spans="2:13" ht="12.75">
      <c r="B141" s="67"/>
      <c r="C141" s="65" t="str">
        <f>+es_2</f>
        <v>2. Part time</v>
      </c>
      <c r="D141" s="182"/>
      <c r="E141" s="70">
        <f>+E133+E137</f>
        <v>0</v>
      </c>
      <c r="F141" s="70">
        <f aca="true" t="shared" si="14" ref="F141:M141">+F133+F137</f>
        <v>0</v>
      </c>
      <c r="G141" s="70">
        <f t="shared" si="14"/>
        <v>38972</v>
      </c>
      <c r="H141" s="70">
        <f t="shared" si="14"/>
        <v>36820</v>
      </c>
      <c r="I141" s="70">
        <f t="shared" si="14"/>
        <v>35168</v>
      </c>
      <c r="J141" s="70">
        <f t="shared" si="14"/>
        <v>31660</v>
      </c>
      <c r="K141" s="70">
        <f t="shared" si="14"/>
        <v>28881</v>
      </c>
      <c r="L141" s="70">
        <f t="shared" si="14"/>
        <v>29683</v>
      </c>
      <c r="M141" s="96">
        <f t="shared" si="14"/>
        <v>29770</v>
      </c>
    </row>
    <row r="142" spans="2:13" ht="12.75">
      <c r="B142" s="71"/>
      <c r="C142" s="89"/>
      <c r="D142" s="191"/>
      <c r="E142" s="73">
        <f>+E134+E138</f>
        <v>0</v>
      </c>
      <c r="F142" s="73">
        <f aca="true" t="shared" si="15" ref="F142:M142">+F134+F138</f>
        <v>0</v>
      </c>
      <c r="G142" s="73">
        <f t="shared" si="15"/>
        <v>0</v>
      </c>
      <c r="H142" s="73">
        <f t="shared" si="15"/>
        <v>0</v>
      </c>
      <c r="I142" s="73">
        <f t="shared" si="15"/>
        <v>0</v>
      </c>
      <c r="J142" s="73">
        <f t="shared" si="15"/>
        <v>0</v>
      </c>
      <c r="K142" s="73">
        <f t="shared" si="15"/>
        <v>0</v>
      </c>
      <c r="L142" s="73">
        <f t="shared" si="15"/>
        <v>0</v>
      </c>
      <c r="M142" s="97">
        <f t="shared" si="15"/>
        <v>0</v>
      </c>
    </row>
    <row r="143" ht="12.75">
      <c r="B143" s="10"/>
    </row>
    <row r="144" spans="1:13" ht="12.75">
      <c r="A144"/>
      <c r="B144" s="98" t="s">
        <v>139</v>
      </c>
      <c r="C144" s="99"/>
      <c r="D144" s="183"/>
      <c r="E144" s="100">
        <v>1980</v>
      </c>
      <c r="F144" s="100">
        <v>1985</v>
      </c>
      <c r="G144" s="100">
        <v>1990</v>
      </c>
      <c r="H144" s="100">
        <v>1995</v>
      </c>
      <c r="I144" s="100">
        <v>1996</v>
      </c>
      <c r="J144" s="100">
        <v>1997</v>
      </c>
      <c r="K144" s="100">
        <v>1998</v>
      </c>
      <c r="L144" s="100">
        <v>1999</v>
      </c>
      <c r="M144" s="101">
        <v>2000</v>
      </c>
    </row>
    <row r="145" spans="2:13" ht="12.75">
      <c r="B145" s="133">
        <v>1</v>
      </c>
      <c r="C145" s="139" t="s">
        <v>114</v>
      </c>
      <c r="D145" s="192"/>
      <c r="E145" s="52" t="str">
        <f>+IF(E139&gt;0,E140/E139,"-")</f>
        <v>-</v>
      </c>
      <c r="F145" s="52" t="str">
        <f aca="true" t="shared" si="16" ref="F145:M145">+IF(F139&gt;0,F140/F139,"-")</f>
        <v>-</v>
      </c>
      <c r="G145" s="52">
        <f t="shared" si="16"/>
        <v>0.6248471838510632</v>
      </c>
      <c r="H145" s="52">
        <f t="shared" si="16"/>
        <v>0.7036285778679288</v>
      </c>
      <c r="I145" s="52">
        <f t="shared" si="16"/>
        <v>0.7282120638355424</v>
      </c>
      <c r="J145" s="52">
        <f t="shared" si="16"/>
        <v>0.7972137710168135</v>
      </c>
      <c r="K145" s="52">
        <f t="shared" si="16"/>
        <v>0.7749403862038869</v>
      </c>
      <c r="L145" s="52">
        <f t="shared" si="16"/>
        <v>0.7803520819304568</v>
      </c>
      <c r="M145" s="53">
        <f t="shared" si="16"/>
        <v>0.7874436836430881</v>
      </c>
    </row>
    <row r="146" spans="1:13" ht="21">
      <c r="A146"/>
      <c r="B146" s="135">
        <v>2</v>
      </c>
      <c r="C146" s="140" t="s">
        <v>115</v>
      </c>
      <c r="D146" s="77"/>
      <c r="E146" s="45" t="str">
        <f>+IF(E131&gt;0,E132/E131,"-")</f>
        <v>-</v>
      </c>
      <c r="F146" s="45" t="str">
        <f aca="true" t="shared" si="17" ref="F146:M146">+IF(F131&gt;0,F132/F131,"-")</f>
        <v>-</v>
      </c>
      <c r="G146" s="45" t="str">
        <f t="shared" si="17"/>
        <v>-</v>
      </c>
      <c r="H146" s="45">
        <f t="shared" si="17"/>
        <v>0.9260105699185831</v>
      </c>
      <c r="I146" s="45">
        <f t="shared" si="17"/>
        <v>0.9220546060761501</v>
      </c>
      <c r="J146" s="45">
        <f t="shared" si="17"/>
        <v>0.9264229869030427</v>
      </c>
      <c r="K146" s="45">
        <f t="shared" si="17"/>
        <v>0.9738451086956522</v>
      </c>
      <c r="L146" s="45">
        <f t="shared" si="17"/>
        <v>0.9467178388077556</v>
      </c>
      <c r="M146" s="46">
        <f t="shared" si="17"/>
        <v>0.9679567693880532</v>
      </c>
    </row>
    <row r="147" spans="1:13" ht="24.75" customHeight="1">
      <c r="A147"/>
      <c r="B147" s="137">
        <v>3</v>
      </c>
      <c r="C147" s="177" t="s">
        <v>116</v>
      </c>
      <c r="D147" s="94"/>
      <c r="E147" s="49" t="str">
        <f>+IF(E135&gt;0,E136/E135,"-")</f>
        <v>-</v>
      </c>
      <c r="F147" s="49" t="str">
        <f aca="true" t="shared" si="18" ref="F147:M147">+IF(F135&gt;0,F136/F135,"-")</f>
        <v>-</v>
      </c>
      <c r="G147" s="49">
        <f t="shared" si="18"/>
        <v>0.6248471838510632</v>
      </c>
      <c r="H147" s="49">
        <f t="shared" si="18"/>
        <v>0.5900279703271312</v>
      </c>
      <c r="I147" s="49">
        <f t="shared" si="18"/>
        <v>0.6321064434836889</v>
      </c>
      <c r="J147" s="49">
        <f t="shared" si="18"/>
        <v>0.752464148047222</v>
      </c>
      <c r="K147" s="49">
        <f t="shared" si="18"/>
        <v>0.6904079774357608</v>
      </c>
      <c r="L147" s="49">
        <f t="shared" si="18"/>
        <v>0.7100923031585151</v>
      </c>
      <c r="M147" s="50">
        <f t="shared" si="18"/>
        <v>0.7290450000944984</v>
      </c>
    </row>
    <row r="148" spans="1:13" ht="17.25" customHeight="1">
      <c r="A148"/>
      <c r="B148" s="10"/>
      <c r="C148" s="5"/>
      <c r="D148" s="6"/>
      <c r="E148" s="6"/>
      <c r="F148" s="6"/>
      <c r="G148" s="6"/>
      <c r="H148" s="6"/>
      <c r="I148" s="6"/>
      <c r="J148" s="6"/>
      <c r="K148" s="6"/>
      <c r="L148" s="6"/>
      <c r="M148" s="6"/>
    </row>
    <row r="149" spans="1:13" ht="16.5" customHeight="1">
      <c r="A149"/>
      <c r="B149" s="84" t="s">
        <v>96</v>
      </c>
      <c r="C149" s="81"/>
      <c r="D149" s="82"/>
      <c r="E149" s="82"/>
      <c r="F149" s="82"/>
      <c r="G149" s="82"/>
      <c r="H149" s="82"/>
      <c r="I149" s="82"/>
      <c r="J149" s="82"/>
      <c r="K149" s="82"/>
      <c r="L149" s="82"/>
      <c r="M149" s="83"/>
    </row>
    <row r="150" spans="2:13" ht="12.75">
      <c r="B150" s="373" t="s">
        <v>389</v>
      </c>
      <c r="C150" s="86" t="s">
        <v>98</v>
      </c>
      <c r="D150" s="87"/>
      <c r="E150" s="87"/>
      <c r="F150" s="87"/>
      <c r="G150" s="87"/>
      <c r="H150" s="87"/>
      <c r="I150" s="87"/>
      <c r="J150" s="87"/>
      <c r="K150" s="87"/>
      <c r="L150" s="87"/>
      <c r="M150" s="88"/>
    </row>
    <row r="151" spans="1:13" ht="11.25" customHeight="1">
      <c r="A151"/>
      <c r="B151" s="200">
        <v>1</v>
      </c>
      <c r="C151" s="454" t="s">
        <v>162</v>
      </c>
      <c r="D151" s="470"/>
      <c r="E151" s="470"/>
      <c r="F151" s="470"/>
      <c r="G151" s="470"/>
      <c r="H151" s="470"/>
      <c r="I151" s="470"/>
      <c r="J151" s="470"/>
      <c r="K151" s="470"/>
      <c r="L151" s="470"/>
      <c r="M151" s="471"/>
    </row>
    <row r="152" spans="1:13" ht="11.25" customHeight="1">
      <c r="A152"/>
      <c r="B152" s="298">
        <v>2</v>
      </c>
      <c r="C152" s="457" t="s">
        <v>163</v>
      </c>
      <c r="D152" s="462"/>
      <c r="E152" s="462"/>
      <c r="F152" s="462"/>
      <c r="G152" s="462"/>
      <c r="H152" s="462"/>
      <c r="I152" s="462"/>
      <c r="J152" s="462"/>
      <c r="K152" s="462"/>
      <c r="L152" s="462"/>
      <c r="M152" s="463"/>
    </row>
    <row r="153" spans="1:13" ht="13.5" customHeight="1">
      <c r="A153"/>
      <c r="B153" s="298">
        <v>3</v>
      </c>
      <c r="C153" s="457" t="s">
        <v>164</v>
      </c>
      <c r="D153" s="462"/>
      <c r="E153" s="462"/>
      <c r="F153" s="462"/>
      <c r="G153" s="462"/>
      <c r="H153" s="462"/>
      <c r="I153" s="462"/>
      <c r="J153" s="462"/>
      <c r="K153" s="462"/>
      <c r="L153" s="462"/>
      <c r="M153" s="463"/>
    </row>
    <row r="154" spans="1:13" ht="13.5" customHeight="1">
      <c r="A154"/>
      <c r="B154" s="78"/>
      <c r="C154" s="451"/>
      <c r="D154" s="472"/>
      <c r="E154" s="472"/>
      <c r="F154" s="472"/>
      <c r="G154" s="472"/>
      <c r="H154" s="472"/>
      <c r="I154" s="472"/>
      <c r="J154" s="472"/>
      <c r="K154" s="472"/>
      <c r="L154" s="472"/>
      <c r="M154" s="473"/>
    </row>
    <row r="166" spans="2:13" ht="15">
      <c r="B166" s="60" t="str">
        <f>+Index!B13</f>
        <v>II.5. Enrollments by type of program (onsite/distance)</v>
      </c>
      <c r="C166" s="61"/>
      <c r="D166" s="62"/>
      <c r="E166" s="62"/>
      <c r="F166" s="62"/>
      <c r="G166" s="62"/>
      <c r="H166" s="62"/>
      <c r="I166" s="62"/>
      <c r="J166" s="62"/>
      <c r="K166" s="62"/>
      <c r="L166" s="62"/>
      <c r="M166" s="63"/>
    </row>
    <row r="167" spans="2:13" ht="12.75">
      <c r="B167" s="5"/>
      <c r="C167" s="5"/>
      <c r="D167" s="6"/>
      <c r="E167" s="6"/>
      <c r="F167" s="6"/>
      <c r="G167" s="6"/>
      <c r="H167" s="6"/>
      <c r="I167" s="6"/>
      <c r="J167" s="6"/>
      <c r="K167" s="6"/>
      <c r="L167" s="6"/>
      <c r="M167" s="6"/>
    </row>
    <row r="168" spans="2:13" ht="13.5" thickBot="1">
      <c r="B168" s="20" t="s">
        <v>61</v>
      </c>
      <c r="C168" s="26"/>
      <c r="D168" s="178" t="s">
        <v>92</v>
      </c>
      <c r="E168" s="21">
        <v>1980</v>
      </c>
      <c r="F168" s="21">
        <v>1985</v>
      </c>
      <c r="G168" s="21">
        <v>1990</v>
      </c>
      <c r="H168" s="21">
        <v>1995</v>
      </c>
      <c r="I168" s="21">
        <v>1996</v>
      </c>
      <c r="J168" s="21">
        <v>1997</v>
      </c>
      <c r="K168" s="21">
        <v>1998</v>
      </c>
      <c r="L168" s="21">
        <v>1999</v>
      </c>
      <c r="M168" s="22">
        <v>2000</v>
      </c>
    </row>
    <row r="169" spans="2:13" ht="12.75">
      <c r="B169" s="33" t="str">
        <f>+ca_1</f>
        <v>A. Private Institutions</v>
      </c>
      <c r="C169" s="74"/>
      <c r="D169" s="190"/>
      <c r="E169" s="7" t="s">
        <v>400</v>
      </c>
      <c r="F169" s="7" t="s">
        <v>400</v>
      </c>
      <c r="G169" s="7" t="s">
        <v>400</v>
      </c>
      <c r="H169" s="7" t="s">
        <v>400</v>
      </c>
      <c r="I169" s="7" t="s">
        <v>400</v>
      </c>
      <c r="J169" s="7" t="s">
        <v>400</v>
      </c>
      <c r="K169" s="7" t="s">
        <v>400</v>
      </c>
      <c r="L169" s="7" t="s">
        <v>400</v>
      </c>
      <c r="M169" s="23" t="s">
        <v>400</v>
      </c>
    </row>
    <row r="170" spans="2:13" ht="12.75">
      <c r="B170" s="67"/>
      <c r="C170" s="65" t="str">
        <f>+r_1</f>
        <v>1. Onsite</v>
      </c>
      <c r="D170" s="179"/>
      <c r="E170" s="311"/>
      <c r="F170" s="312"/>
      <c r="G170" s="312"/>
      <c r="H170" s="312"/>
      <c r="I170" s="312"/>
      <c r="J170" s="312"/>
      <c r="K170" s="312"/>
      <c r="L170" s="312"/>
      <c r="M170" s="313"/>
    </row>
    <row r="171" spans="2:13" ht="12.75">
      <c r="B171" s="67"/>
      <c r="C171" s="65" t="str">
        <f>+r_2</f>
        <v>2. Distance learning</v>
      </c>
      <c r="D171" s="179"/>
      <c r="E171" s="314"/>
      <c r="F171" s="315"/>
      <c r="G171" s="315"/>
      <c r="H171" s="315"/>
      <c r="I171" s="315"/>
      <c r="J171" s="315"/>
      <c r="K171" s="315"/>
      <c r="L171" s="315"/>
      <c r="M171" s="316"/>
    </row>
    <row r="172" spans="2:13" ht="12.75">
      <c r="B172" s="67"/>
      <c r="C172" s="65"/>
      <c r="D172" s="179"/>
      <c r="E172" s="237"/>
      <c r="F172" s="235"/>
      <c r="G172" s="235"/>
      <c r="H172" s="235"/>
      <c r="I172" s="235"/>
      <c r="J172" s="235"/>
      <c r="K172" s="235"/>
      <c r="L172" s="235"/>
      <c r="M172" s="236"/>
    </row>
    <row r="173" spans="2:13" ht="12.75">
      <c r="B173" s="34" t="str">
        <f>+ca_2</f>
        <v>B. Public Institutions</v>
      </c>
      <c r="C173" s="75"/>
      <c r="D173" s="172"/>
      <c r="E173" s="8" t="s">
        <v>400</v>
      </c>
      <c r="F173" s="8" t="s">
        <v>400</v>
      </c>
      <c r="G173" s="8" t="s">
        <v>400</v>
      </c>
      <c r="H173" s="8" t="s">
        <v>400</v>
      </c>
      <c r="I173" s="8" t="s">
        <v>400</v>
      </c>
      <c r="J173" s="8" t="s">
        <v>400</v>
      </c>
      <c r="K173" s="8" t="s">
        <v>400</v>
      </c>
      <c r="L173" s="8" t="s">
        <v>400</v>
      </c>
      <c r="M173" s="24" t="s">
        <v>400</v>
      </c>
    </row>
    <row r="174" spans="2:13" ht="12.75">
      <c r="B174" s="67"/>
      <c r="C174" s="65" t="str">
        <f>+r_1</f>
        <v>1. Onsite</v>
      </c>
      <c r="D174" s="179"/>
      <c r="E174" s="311"/>
      <c r="F174" s="311"/>
      <c r="G174" s="311"/>
      <c r="H174" s="311"/>
      <c r="I174" s="311"/>
      <c r="J174" s="311"/>
      <c r="K174" s="311"/>
      <c r="L174" s="311"/>
      <c r="M174" s="317"/>
    </row>
    <row r="175" spans="2:13" ht="12.75">
      <c r="B175" s="67"/>
      <c r="C175" s="65" t="str">
        <f>+r_2</f>
        <v>2. Distance learning</v>
      </c>
      <c r="D175" s="179"/>
      <c r="E175" s="314"/>
      <c r="F175" s="314"/>
      <c r="G175" s="314"/>
      <c r="H175" s="314"/>
      <c r="I175" s="314"/>
      <c r="J175" s="314"/>
      <c r="K175" s="314"/>
      <c r="L175" s="314"/>
      <c r="M175" s="318"/>
    </row>
    <row r="176" spans="2:13" ht="12.75">
      <c r="B176" s="67"/>
      <c r="C176" s="65"/>
      <c r="D176" s="179"/>
      <c r="E176" s="300"/>
      <c r="F176" s="300"/>
      <c r="G176" s="300"/>
      <c r="H176" s="300"/>
      <c r="I176" s="300"/>
      <c r="J176" s="300"/>
      <c r="K176" s="300"/>
      <c r="L176" s="300"/>
      <c r="M176" s="301"/>
    </row>
    <row r="177" spans="2:13" ht="12.75">
      <c r="B177" s="34" t="str">
        <f>+ca_3</f>
        <v>C.Total (private and public) </v>
      </c>
      <c r="C177" s="75"/>
      <c r="D177" s="172"/>
      <c r="E177" s="8" t="s">
        <v>400</v>
      </c>
      <c r="F177" s="8" t="s">
        <v>400</v>
      </c>
      <c r="G177" s="8" t="s">
        <v>400</v>
      </c>
      <c r="H177" s="8" t="s">
        <v>400</v>
      </c>
      <c r="I177" s="8" t="s">
        <v>400</v>
      </c>
      <c r="J177" s="8" t="s">
        <v>400</v>
      </c>
      <c r="K177" s="8" t="s">
        <v>400</v>
      </c>
      <c r="L177" s="8" t="s">
        <v>400</v>
      </c>
      <c r="M177" s="24" t="s">
        <v>400</v>
      </c>
    </row>
    <row r="178" spans="2:13" ht="12.75">
      <c r="B178" s="67"/>
      <c r="C178" s="65" t="str">
        <f>+r_1</f>
        <v>1. Onsite</v>
      </c>
      <c r="D178" s="182"/>
      <c r="E178" s="69" t="s">
        <v>400</v>
      </c>
      <c r="F178" s="69" t="s">
        <v>400</v>
      </c>
      <c r="G178" s="69" t="s">
        <v>400</v>
      </c>
      <c r="H178" s="69" t="s">
        <v>400</v>
      </c>
      <c r="I178" s="69" t="s">
        <v>400</v>
      </c>
      <c r="J178" s="69" t="s">
        <v>400</v>
      </c>
      <c r="K178" s="69" t="s">
        <v>400</v>
      </c>
      <c r="L178" s="69" t="s">
        <v>400</v>
      </c>
      <c r="M178" s="105" t="s">
        <v>400</v>
      </c>
    </row>
    <row r="179" spans="2:13" ht="12.75">
      <c r="B179" s="67"/>
      <c r="C179" s="65" t="str">
        <f>+r_2</f>
        <v>2. Distance learning</v>
      </c>
      <c r="D179" s="182"/>
      <c r="E179" s="70" t="s">
        <v>400</v>
      </c>
      <c r="F179" s="70" t="s">
        <v>400</v>
      </c>
      <c r="G179" s="70" t="s">
        <v>400</v>
      </c>
      <c r="H179" s="70" t="s">
        <v>400</v>
      </c>
      <c r="I179" s="70" t="s">
        <v>400</v>
      </c>
      <c r="J179" s="70" t="s">
        <v>400</v>
      </c>
      <c r="K179" s="70" t="s">
        <v>400</v>
      </c>
      <c r="L179" s="70" t="s">
        <v>400</v>
      </c>
      <c r="M179" s="96" t="s">
        <v>400</v>
      </c>
    </row>
    <row r="180" spans="2:13" ht="12.75">
      <c r="B180" s="71"/>
      <c r="C180" s="89"/>
      <c r="D180" s="191"/>
      <c r="E180" s="73"/>
      <c r="F180" s="73"/>
      <c r="G180" s="73"/>
      <c r="H180" s="73"/>
      <c r="I180" s="73"/>
      <c r="J180" s="73"/>
      <c r="K180" s="73"/>
      <c r="L180" s="73"/>
      <c r="M180" s="97"/>
    </row>
    <row r="181" ht="12.75">
      <c r="B181" s="10"/>
    </row>
    <row r="182" spans="2:13" ht="12.75">
      <c r="B182" s="98" t="s">
        <v>139</v>
      </c>
      <c r="C182" s="99"/>
      <c r="D182" s="183"/>
      <c r="E182" s="100">
        <v>1980</v>
      </c>
      <c r="F182" s="100">
        <v>1985</v>
      </c>
      <c r="G182" s="100">
        <v>1990</v>
      </c>
      <c r="H182" s="100">
        <v>1995</v>
      </c>
      <c r="I182" s="100">
        <v>1996</v>
      </c>
      <c r="J182" s="100">
        <v>1997</v>
      </c>
      <c r="K182" s="100">
        <v>1998</v>
      </c>
      <c r="L182" s="100">
        <v>1999</v>
      </c>
      <c r="M182" s="101">
        <v>2000</v>
      </c>
    </row>
    <row r="183" spans="2:13" ht="21">
      <c r="B183" s="133">
        <v>1</v>
      </c>
      <c r="C183" s="139" t="s">
        <v>117</v>
      </c>
      <c r="D183" s="192"/>
      <c r="E183" s="52" t="s">
        <v>400</v>
      </c>
      <c r="F183" s="52" t="s">
        <v>400</v>
      </c>
      <c r="G183" s="52" t="s">
        <v>400</v>
      </c>
      <c r="H183" s="52" t="s">
        <v>400</v>
      </c>
      <c r="I183" s="52" t="s">
        <v>400</v>
      </c>
      <c r="J183" s="52" t="s">
        <v>400</v>
      </c>
      <c r="K183" s="52" t="s">
        <v>400</v>
      </c>
      <c r="L183" s="52" t="s">
        <v>400</v>
      </c>
      <c r="M183" s="53" t="s">
        <v>400</v>
      </c>
    </row>
    <row r="184" spans="1:13" ht="21">
      <c r="A184"/>
      <c r="B184" s="135">
        <v>2</v>
      </c>
      <c r="C184" s="140" t="s">
        <v>118</v>
      </c>
      <c r="D184" s="77"/>
      <c r="E184" s="45" t="s">
        <v>400</v>
      </c>
      <c r="F184" s="45" t="s">
        <v>400</v>
      </c>
      <c r="G184" s="45" t="s">
        <v>400</v>
      </c>
      <c r="H184" s="45" t="s">
        <v>400</v>
      </c>
      <c r="I184" s="45" t="s">
        <v>400</v>
      </c>
      <c r="J184" s="45" t="s">
        <v>400</v>
      </c>
      <c r="K184" s="45" t="s">
        <v>400</v>
      </c>
      <c r="L184" s="45" t="s">
        <v>400</v>
      </c>
      <c r="M184" s="46" t="s">
        <v>400</v>
      </c>
    </row>
    <row r="185" spans="1:13" ht="24.75" customHeight="1">
      <c r="A185"/>
      <c r="B185" s="137">
        <v>3</v>
      </c>
      <c r="C185" s="177" t="s">
        <v>119</v>
      </c>
      <c r="D185" s="94"/>
      <c r="E185" s="49" t="s">
        <v>400</v>
      </c>
      <c r="F185" s="49" t="s">
        <v>400</v>
      </c>
      <c r="G185" s="49" t="s">
        <v>400</v>
      </c>
      <c r="H185" s="49" t="s">
        <v>400</v>
      </c>
      <c r="I185" s="49" t="s">
        <v>400</v>
      </c>
      <c r="J185" s="49" t="s">
        <v>400</v>
      </c>
      <c r="K185" s="49" t="s">
        <v>400</v>
      </c>
      <c r="L185" s="49" t="s">
        <v>400</v>
      </c>
      <c r="M185" s="50" t="s">
        <v>400</v>
      </c>
    </row>
    <row r="186" spans="1:13" ht="18.75" customHeight="1">
      <c r="A186"/>
      <c r="B186" s="10"/>
      <c r="C186" s="5"/>
      <c r="D186" s="6"/>
      <c r="E186" s="6"/>
      <c r="F186" s="6"/>
      <c r="G186" s="6"/>
      <c r="H186" s="6"/>
      <c r="I186" s="6"/>
      <c r="J186" s="6"/>
      <c r="K186" s="6"/>
      <c r="L186" s="6"/>
      <c r="M186" s="6"/>
    </row>
    <row r="187" spans="1:13" ht="13.5" customHeight="1">
      <c r="A187"/>
      <c r="B187" s="84" t="s">
        <v>96</v>
      </c>
      <c r="C187" s="81"/>
      <c r="D187" s="82"/>
      <c r="E187" s="82"/>
      <c r="F187" s="82"/>
      <c r="G187" s="82"/>
      <c r="H187" s="82"/>
      <c r="I187" s="82"/>
      <c r="J187" s="82"/>
      <c r="K187" s="82"/>
      <c r="L187" s="82"/>
      <c r="M187" s="83"/>
    </row>
    <row r="188" spans="2:13" ht="12.75">
      <c r="B188" s="373" t="s">
        <v>389</v>
      </c>
      <c r="C188" s="86" t="s">
        <v>98</v>
      </c>
      <c r="D188" s="87"/>
      <c r="E188" s="87"/>
      <c r="F188" s="87"/>
      <c r="G188" s="87"/>
      <c r="H188" s="87"/>
      <c r="I188" s="87"/>
      <c r="J188" s="87"/>
      <c r="K188" s="87"/>
      <c r="L188" s="87"/>
      <c r="M188" s="88"/>
    </row>
    <row r="189" spans="1:13" ht="11.25" customHeight="1">
      <c r="A189"/>
      <c r="B189" s="390">
        <v>1</v>
      </c>
      <c r="C189" s="454" t="s">
        <v>396</v>
      </c>
      <c r="D189" s="470"/>
      <c r="E189" s="470"/>
      <c r="F189" s="470"/>
      <c r="G189" s="470"/>
      <c r="H189" s="470"/>
      <c r="I189" s="470"/>
      <c r="J189" s="470"/>
      <c r="K189" s="470"/>
      <c r="L189" s="470"/>
      <c r="M189" s="471"/>
    </row>
    <row r="190" spans="1:13" ht="11.25" customHeight="1">
      <c r="A190"/>
      <c r="B190" s="76"/>
      <c r="C190" s="457"/>
      <c r="D190" s="462"/>
      <c r="E190" s="462"/>
      <c r="F190" s="462"/>
      <c r="G190" s="462"/>
      <c r="H190" s="462"/>
      <c r="I190" s="462"/>
      <c r="J190" s="462"/>
      <c r="K190" s="462"/>
      <c r="L190" s="462"/>
      <c r="M190" s="463"/>
    </row>
    <row r="191" spans="1:13" ht="13.5" customHeight="1">
      <c r="A191"/>
      <c r="B191" s="78"/>
      <c r="C191" s="451"/>
      <c r="D191" s="472"/>
      <c r="E191" s="472"/>
      <c r="F191" s="472"/>
      <c r="G191" s="472"/>
      <c r="H191" s="472"/>
      <c r="I191" s="472"/>
      <c r="J191" s="472"/>
      <c r="K191" s="472"/>
      <c r="L191" s="472"/>
      <c r="M191" s="473"/>
    </row>
    <row r="202" ht="12.75" customHeight="1">
      <c r="B202" s="10"/>
    </row>
    <row r="205" spans="2:13" ht="17.25" customHeight="1">
      <c r="B205" s="60" t="s">
        <v>90</v>
      </c>
      <c r="C205" s="61"/>
      <c r="D205" s="62"/>
      <c r="E205" s="62"/>
      <c r="F205" s="62"/>
      <c r="G205" s="62"/>
      <c r="H205" s="62"/>
      <c r="I205" s="62"/>
      <c r="J205" s="62"/>
      <c r="K205" s="62"/>
      <c r="L205" s="62"/>
      <c r="M205" s="63"/>
    </row>
    <row r="206" spans="2:13" ht="12.75" customHeight="1">
      <c r="B206" s="5"/>
      <c r="C206" s="5"/>
      <c r="D206" s="6"/>
      <c r="E206" s="6"/>
      <c r="F206" s="6"/>
      <c r="G206" s="6"/>
      <c r="H206" s="6"/>
      <c r="I206" s="6"/>
      <c r="J206" s="6"/>
      <c r="K206" s="6"/>
      <c r="L206" s="6"/>
      <c r="M206" s="6"/>
    </row>
    <row r="207" spans="2:13" ht="13.5" thickBot="1">
      <c r="B207" s="20" t="s">
        <v>61</v>
      </c>
      <c r="C207" s="26"/>
      <c r="D207" s="178" t="s">
        <v>92</v>
      </c>
      <c r="E207" s="21">
        <v>1980</v>
      </c>
      <c r="F207" s="21">
        <v>1985</v>
      </c>
      <c r="G207" s="21">
        <v>1990</v>
      </c>
      <c r="H207" s="21">
        <v>1995</v>
      </c>
      <c r="I207" s="21">
        <v>1996</v>
      </c>
      <c r="J207" s="21">
        <v>1997</v>
      </c>
      <c r="K207" s="21">
        <v>1998</v>
      </c>
      <c r="L207" s="21">
        <v>1999</v>
      </c>
      <c r="M207" s="22">
        <v>2000</v>
      </c>
    </row>
    <row r="208" spans="2:13" ht="12.75">
      <c r="B208" s="33" t="s">
        <v>62</v>
      </c>
      <c r="C208" s="330"/>
      <c r="D208" s="331"/>
      <c r="E208" s="249">
        <v>0</v>
      </c>
      <c r="F208" s="249">
        <v>0</v>
      </c>
      <c r="G208" s="249">
        <v>0</v>
      </c>
      <c r="H208" s="249">
        <f>SUM(H209:H214)</f>
        <v>41861</v>
      </c>
      <c r="I208" s="249">
        <f>SUM(I209:I214)</f>
        <v>42889</v>
      </c>
      <c r="J208" s="249">
        <f>SUM(J209:J214)</f>
        <v>40162</v>
      </c>
      <c r="K208" s="249" t="s">
        <v>400</v>
      </c>
      <c r="L208" s="249">
        <f>SUM(L209:L214)</f>
        <v>35118</v>
      </c>
      <c r="M208" s="250">
        <f>SUM(M209:M214)</f>
        <v>35614</v>
      </c>
    </row>
    <row r="209" spans="2:13" ht="12.75">
      <c r="B209" s="67"/>
      <c r="C209" s="332" t="s">
        <v>156</v>
      </c>
      <c r="D209" s="374">
        <v>1</v>
      </c>
      <c r="E209" s="375"/>
      <c r="F209" s="375"/>
      <c r="G209" s="375"/>
      <c r="H209" s="375">
        <v>248</v>
      </c>
      <c r="I209" s="375">
        <v>400</v>
      </c>
      <c r="J209" s="375">
        <v>1087</v>
      </c>
      <c r="K209" s="375"/>
      <c r="L209" s="375">
        <v>1728</v>
      </c>
      <c r="M209" s="376">
        <v>1404</v>
      </c>
    </row>
    <row r="210" spans="1:13" s="128" customFormat="1" ht="12.75">
      <c r="A210" s="3"/>
      <c r="B210" s="67"/>
      <c r="C210" s="332" t="s">
        <v>157</v>
      </c>
      <c r="D210" s="374">
        <v>2</v>
      </c>
      <c r="E210" s="375"/>
      <c r="F210" s="375"/>
      <c r="G210" s="375"/>
      <c r="H210" s="375">
        <v>10324</v>
      </c>
      <c r="I210" s="375">
        <v>10261</v>
      </c>
      <c r="J210" s="375">
        <v>10334</v>
      </c>
      <c r="K210" s="375"/>
      <c r="L210" s="375">
        <v>10595</v>
      </c>
      <c r="M210" s="376">
        <v>8971</v>
      </c>
    </row>
    <row r="211" spans="2:13" ht="12.75">
      <c r="B211" s="67"/>
      <c r="C211" s="334" t="s">
        <v>158</v>
      </c>
      <c r="D211" s="374"/>
      <c r="E211" s="375"/>
      <c r="F211" s="375"/>
      <c r="G211" s="375"/>
      <c r="H211" s="375">
        <v>2942</v>
      </c>
      <c r="I211" s="375">
        <v>1710</v>
      </c>
      <c r="J211" s="375">
        <v>3538</v>
      </c>
      <c r="K211" s="375"/>
      <c r="L211" s="375">
        <v>3516</v>
      </c>
      <c r="M211" s="376">
        <v>2476</v>
      </c>
    </row>
    <row r="212" spans="2:13" ht="12.75" customHeight="1">
      <c r="B212" s="67"/>
      <c r="C212" s="334" t="s">
        <v>159</v>
      </c>
      <c r="D212" s="374"/>
      <c r="E212" s="375"/>
      <c r="F212" s="375"/>
      <c r="G212" s="375"/>
      <c r="H212" s="375">
        <v>1866</v>
      </c>
      <c r="I212" s="375">
        <v>2548</v>
      </c>
      <c r="J212" s="375">
        <v>2256</v>
      </c>
      <c r="K212" s="375"/>
      <c r="L212" s="375">
        <v>2662</v>
      </c>
      <c r="M212" s="376">
        <v>1696</v>
      </c>
    </row>
    <row r="213" spans="2:13" ht="12.75">
      <c r="B213" s="67"/>
      <c r="C213" s="332" t="s">
        <v>160</v>
      </c>
      <c r="D213" s="374"/>
      <c r="E213" s="375"/>
      <c r="F213" s="375"/>
      <c r="G213" s="375"/>
      <c r="H213" s="375">
        <v>3967</v>
      </c>
      <c r="I213" s="375">
        <v>5942</v>
      </c>
      <c r="J213" s="375">
        <v>5531</v>
      </c>
      <c r="K213" s="375"/>
      <c r="L213" s="375" t="s">
        <v>400</v>
      </c>
      <c r="M213" s="376">
        <v>3568</v>
      </c>
    </row>
    <row r="214" spans="2:13" ht="12.75">
      <c r="B214" s="67"/>
      <c r="C214" s="332" t="s">
        <v>161</v>
      </c>
      <c r="D214" s="374"/>
      <c r="E214" s="375"/>
      <c r="F214" s="375"/>
      <c r="G214" s="375"/>
      <c r="H214" s="375">
        <v>22514</v>
      </c>
      <c r="I214" s="375">
        <v>22028</v>
      </c>
      <c r="J214" s="375">
        <v>17416</v>
      </c>
      <c r="K214" s="375"/>
      <c r="L214" s="375">
        <v>16617</v>
      </c>
      <c r="M214" s="376">
        <v>17499</v>
      </c>
    </row>
    <row r="215" spans="2:13" ht="12.75">
      <c r="B215" s="67"/>
      <c r="C215" s="335"/>
      <c r="D215" s="374"/>
      <c r="E215" s="377"/>
      <c r="F215" s="377"/>
      <c r="G215" s="377"/>
      <c r="H215" s="377"/>
      <c r="I215" s="377"/>
      <c r="J215" s="377"/>
      <c r="K215" s="377"/>
      <c r="L215" s="377"/>
      <c r="M215" s="378"/>
    </row>
    <row r="216" spans="2:13" ht="12.75">
      <c r="B216" s="34" t="s">
        <v>63</v>
      </c>
      <c r="C216" s="336"/>
      <c r="D216" s="337"/>
      <c r="E216" s="251" t="s">
        <v>400</v>
      </c>
      <c r="F216" s="251" t="s">
        <v>400</v>
      </c>
      <c r="G216" s="251">
        <f>SUM(G218:G222)</f>
        <v>100635</v>
      </c>
      <c r="H216" s="251">
        <f aca="true" t="shared" si="19" ref="H216:M216">SUM(H218:H222)</f>
        <v>79360</v>
      </c>
      <c r="I216" s="251">
        <f t="shared" si="19"/>
        <v>83601</v>
      </c>
      <c r="J216" s="251">
        <f t="shared" si="19"/>
        <v>84191</v>
      </c>
      <c r="K216" s="251" t="s">
        <v>400</v>
      </c>
      <c r="L216" s="251">
        <f t="shared" si="19"/>
        <v>92065</v>
      </c>
      <c r="M216" s="123">
        <f t="shared" si="19"/>
        <v>102254</v>
      </c>
    </row>
    <row r="217" spans="2:13" ht="12.75" hidden="1">
      <c r="B217" s="67"/>
      <c r="C217" s="332" t="s">
        <v>156</v>
      </c>
      <c r="D217" s="333">
        <v>1</v>
      </c>
      <c r="E217" s="257"/>
      <c r="F217" s="257"/>
      <c r="G217" s="257">
        <v>3258</v>
      </c>
      <c r="H217" s="257">
        <v>2870</v>
      </c>
      <c r="I217" s="257">
        <v>2905</v>
      </c>
      <c r="J217" s="257">
        <v>2860</v>
      </c>
      <c r="K217" s="257"/>
      <c r="L217" s="257">
        <v>2948</v>
      </c>
      <c r="M217" s="258">
        <v>3244</v>
      </c>
    </row>
    <row r="218" spans="1:13" s="128" customFormat="1" ht="12.75">
      <c r="A218" s="3"/>
      <c r="B218" s="67"/>
      <c r="C218" s="332" t="s">
        <v>157</v>
      </c>
      <c r="D218" s="374">
        <v>2</v>
      </c>
      <c r="E218" s="375"/>
      <c r="F218" s="375"/>
      <c r="G218" s="375">
        <v>2449</v>
      </c>
      <c r="H218" s="375">
        <v>2815</v>
      </c>
      <c r="I218" s="375">
        <v>4274</v>
      </c>
      <c r="J218" s="375">
        <v>4764</v>
      </c>
      <c r="K218" s="375"/>
      <c r="L218" s="375">
        <v>5955</v>
      </c>
      <c r="M218" s="376">
        <v>6540</v>
      </c>
    </row>
    <row r="219" spans="2:13" ht="12.75">
      <c r="B219" s="67"/>
      <c r="C219" s="334" t="s">
        <v>158</v>
      </c>
      <c r="D219" s="374"/>
      <c r="E219" s="375"/>
      <c r="F219" s="375"/>
      <c r="G219" s="375">
        <v>35182</v>
      </c>
      <c r="H219" s="375">
        <v>19884</v>
      </c>
      <c r="I219" s="375">
        <v>18272</v>
      </c>
      <c r="J219" s="375">
        <v>16898</v>
      </c>
      <c r="K219" s="375"/>
      <c r="L219" s="375">
        <v>19633</v>
      </c>
      <c r="M219" s="376">
        <v>23692</v>
      </c>
    </row>
    <row r="220" spans="2:13" ht="12.75">
      <c r="B220" s="67"/>
      <c r="C220" s="334" t="s">
        <v>159</v>
      </c>
      <c r="D220" s="374"/>
      <c r="E220" s="375"/>
      <c r="F220" s="375"/>
      <c r="G220" s="375">
        <v>12579</v>
      </c>
      <c r="H220" s="375">
        <v>9600</v>
      </c>
      <c r="I220" s="375">
        <v>9679</v>
      </c>
      <c r="J220" s="375">
        <v>10923</v>
      </c>
      <c r="K220" s="375"/>
      <c r="L220" s="375">
        <v>11543</v>
      </c>
      <c r="M220" s="376">
        <v>12508</v>
      </c>
    </row>
    <row r="221" spans="2:13" ht="12.75">
      <c r="B221" s="67"/>
      <c r="C221" s="332" t="s">
        <v>160</v>
      </c>
      <c r="D221" s="374"/>
      <c r="E221" s="375"/>
      <c r="F221" s="375"/>
      <c r="G221" s="375">
        <v>6331</v>
      </c>
      <c r="H221" s="375">
        <v>3447</v>
      </c>
      <c r="I221" s="375">
        <v>3019</v>
      </c>
      <c r="J221" s="375">
        <v>3408</v>
      </c>
      <c r="K221" s="375"/>
      <c r="L221" s="375">
        <v>4026</v>
      </c>
      <c r="M221" s="376">
        <v>4344</v>
      </c>
    </row>
    <row r="222" spans="2:13" ht="12.75">
      <c r="B222" s="67"/>
      <c r="C222" s="332" t="s">
        <v>161</v>
      </c>
      <c r="D222" s="374"/>
      <c r="E222" s="375"/>
      <c r="F222" s="375"/>
      <c r="G222" s="375">
        <v>44094</v>
      </c>
      <c r="H222" s="375">
        <v>43614</v>
      </c>
      <c r="I222" s="375">
        <v>48357</v>
      </c>
      <c r="J222" s="375">
        <v>48198</v>
      </c>
      <c r="K222" s="375"/>
      <c r="L222" s="375">
        <v>50908</v>
      </c>
      <c r="M222" s="376">
        <v>55170</v>
      </c>
    </row>
    <row r="223" spans="2:13" ht="11.25" customHeight="1">
      <c r="B223" s="71"/>
      <c r="C223" s="379"/>
      <c r="D223" s="380"/>
      <c r="E223" s="381"/>
      <c r="F223" s="382"/>
      <c r="G223" s="382"/>
      <c r="H223" s="382"/>
      <c r="I223" s="382"/>
      <c r="J223" s="382"/>
      <c r="K223" s="382"/>
      <c r="L223" s="382"/>
      <c r="M223" s="383"/>
    </row>
    <row r="224" spans="3:13" ht="18" customHeight="1">
      <c r="C224" s="338"/>
      <c r="D224" s="339"/>
      <c r="E224" s="338"/>
      <c r="F224" s="338"/>
      <c r="G224" s="338"/>
      <c r="H224" s="338"/>
      <c r="I224" s="340"/>
      <c r="J224" s="340"/>
      <c r="K224" s="340"/>
      <c r="L224" s="340"/>
      <c r="M224" s="340"/>
    </row>
    <row r="225" spans="2:13" ht="18" customHeight="1">
      <c r="B225" s="98" t="s">
        <v>139</v>
      </c>
      <c r="C225" s="341"/>
      <c r="D225" s="342"/>
      <c r="E225" s="385">
        <v>1980</v>
      </c>
      <c r="F225" s="385">
        <v>1985</v>
      </c>
      <c r="G225" s="385">
        <v>1990</v>
      </c>
      <c r="H225" s="385">
        <v>1995</v>
      </c>
      <c r="I225" s="385">
        <v>1996</v>
      </c>
      <c r="J225" s="385">
        <v>1997</v>
      </c>
      <c r="K225" s="385">
        <v>1998</v>
      </c>
      <c r="L225" s="385">
        <v>1999</v>
      </c>
      <c r="M225" s="386">
        <v>2000</v>
      </c>
    </row>
    <row r="226" spans="2:13" ht="22.5" customHeight="1">
      <c r="B226" s="133">
        <v>1</v>
      </c>
      <c r="C226" s="343" t="s">
        <v>120</v>
      </c>
      <c r="D226" s="344"/>
      <c r="E226" s="345" t="s">
        <v>400</v>
      </c>
      <c r="F226" s="277" t="s">
        <v>400</v>
      </c>
      <c r="G226" s="277" t="s">
        <v>400</v>
      </c>
      <c r="H226" s="277" t="s">
        <v>400</v>
      </c>
      <c r="I226" s="277" t="s">
        <v>400</v>
      </c>
      <c r="J226" s="277" t="s">
        <v>400</v>
      </c>
      <c r="K226" s="277" t="s">
        <v>400</v>
      </c>
      <c r="L226" s="277" t="s">
        <v>400</v>
      </c>
      <c r="M226" s="278" t="s">
        <v>400</v>
      </c>
    </row>
    <row r="227" spans="1:13" ht="21">
      <c r="A227"/>
      <c r="B227" s="135">
        <v>2</v>
      </c>
      <c r="C227" s="346" t="s">
        <v>121</v>
      </c>
      <c r="D227" s="347"/>
      <c r="E227" s="348" t="str">
        <f>IF(E208=0,"-",(+#REF!+E211+E212+#REF!)/E208)</f>
        <v>-</v>
      </c>
      <c r="F227" s="294" t="str">
        <f>IF(F208=0,"-",(+#REF!+F211+F212+#REF!)/F208)</f>
        <v>-</v>
      </c>
      <c r="G227" s="294" t="str">
        <f>IF(G208=0,"-",(+#REF!+G211+G212+#REF!)/G208)</f>
        <v>-</v>
      </c>
      <c r="H227" s="294" t="s">
        <v>400</v>
      </c>
      <c r="I227" s="294" t="s">
        <v>400</v>
      </c>
      <c r="J227" s="294" t="s">
        <v>400</v>
      </c>
      <c r="K227" s="294" t="s">
        <v>400</v>
      </c>
      <c r="L227" s="294" t="s">
        <v>400</v>
      </c>
      <c r="M227" s="295" t="s">
        <v>400</v>
      </c>
    </row>
    <row r="228" spans="1:13" ht="24" customHeight="1">
      <c r="A228"/>
      <c r="B228" s="137">
        <v>3</v>
      </c>
      <c r="C228" s="384" t="s">
        <v>122</v>
      </c>
      <c r="D228" s="349"/>
      <c r="E228" s="350" t="s">
        <v>400</v>
      </c>
      <c r="F228" s="279" t="s">
        <v>400</v>
      </c>
      <c r="G228" s="279" t="s">
        <v>400</v>
      </c>
      <c r="H228" s="279" t="s">
        <v>400</v>
      </c>
      <c r="I228" s="279" t="s">
        <v>400</v>
      </c>
      <c r="J228" s="279" t="s">
        <v>400</v>
      </c>
      <c r="K228" s="279" t="s">
        <v>400</v>
      </c>
      <c r="L228" s="279" t="s">
        <v>400</v>
      </c>
      <c r="M228" s="280" t="s">
        <v>400</v>
      </c>
    </row>
    <row r="229" spans="1:13" ht="15" customHeight="1">
      <c r="A229"/>
      <c r="B229" s="10"/>
      <c r="C229" s="351"/>
      <c r="D229" s="352"/>
      <c r="E229" s="352"/>
      <c r="F229" s="352"/>
      <c r="G229" s="352"/>
      <c r="H229" s="352"/>
      <c r="I229" s="352"/>
      <c r="J229" s="352"/>
      <c r="K229" s="352"/>
      <c r="L229" s="352"/>
      <c r="M229" s="352"/>
    </row>
    <row r="230" spans="1:13" ht="12" customHeight="1">
      <c r="A230"/>
      <c r="B230" s="84" t="s">
        <v>96</v>
      </c>
      <c r="C230" s="353"/>
      <c r="D230" s="354"/>
      <c r="E230" s="354"/>
      <c r="F230" s="354"/>
      <c r="G230" s="354"/>
      <c r="H230" s="354"/>
      <c r="I230" s="354"/>
      <c r="J230" s="354"/>
      <c r="K230" s="354"/>
      <c r="L230" s="354"/>
      <c r="M230" s="355"/>
    </row>
    <row r="231" spans="2:13" ht="13.5" customHeight="1">
      <c r="B231" s="373" t="s">
        <v>389</v>
      </c>
      <c r="C231" s="356" t="s">
        <v>98</v>
      </c>
      <c r="D231" s="357"/>
      <c r="E231" s="357"/>
      <c r="F231" s="357"/>
      <c r="G231" s="357"/>
      <c r="H231" s="357"/>
      <c r="I231" s="357"/>
      <c r="J231" s="357"/>
      <c r="K231" s="357"/>
      <c r="L231" s="357"/>
      <c r="M231" s="358"/>
    </row>
    <row r="232" spans="1:13" ht="11.25" customHeight="1">
      <c r="A232"/>
      <c r="B232" s="200">
        <v>1</v>
      </c>
      <c r="C232" s="480" t="s">
        <v>165</v>
      </c>
      <c r="D232" s="481"/>
      <c r="E232" s="481"/>
      <c r="F232" s="481"/>
      <c r="G232" s="481"/>
      <c r="H232" s="481"/>
      <c r="I232" s="481"/>
      <c r="J232" s="481"/>
      <c r="K232" s="481"/>
      <c r="L232" s="481"/>
      <c r="M232" s="482"/>
    </row>
    <row r="233" spans="1:13" ht="11.25" customHeight="1">
      <c r="A233"/>
      <c r="B233" s="298">
        <v>2</v>
      </c>
      <c r="C233" s="483" t="s">
        <v>166</v>
      </c>
      <c r="D233" s="484"/>
      <c r="E233" s="484"/>
      <c r="F233" s="484"/>
      <c r="G233" s="484"/>
      <c r="H233" s="484"/>
      <c r="I233" s="484"/>
      <c r="J233" s="484"/>
      <c r="K233" s="484"/>
      <c r="L233" s="484"/>
      <c r="M233" s="485"/>
    </row>
    <row r="234" spans="1:13" ht="13.5" customHeight="1">
      <c r="A234"/>
      <c r="B234" s="299"/>
      <c r="C234" s="477"/>
      <c r="D234" s="478"/>
      <c r="E234" s="478"/>
      <c r="F234" s="478"/>
      <c r="G234" s="478"/>
      <c r="H234" s="478"/>
      <c r="I234" s="478"/>
      <c r="J234" s="478"/>
      <c r="K234" s="478"/>
      <c r="L234" s="478"/>
      <c r="M234" s="479"/>
    </row>
    <row r="235" spans="3:13" ht="12.75">
      <c r="C235" s="338"/>
      <c r="D235" s="339"/>
      <c r="E235" s="338"/>
      <c r="F235" s="338"/>
      <c r="G235" s="338"/>
      <c r="H235" s="338"/>
      <c r="I235" s="340"/>
      <c r="J235" s="340"/>
      <c r="K235" s="340"/>
      <c r="L235" s="340"/>
      <c r="M235" s="340"/>
    </row>
    <row r="236" spans="3:13" ht="12.75">
      <c r="C236" s="338"/>
      <c r="D236" s="339"/>
      <c r="E236" s="338"/>
      <c r="F236" s="338"/>
      <c r="G236" s="338"/>
      <c r="H236" s="338"/>
      <c r="I236" s="340"/>
      <c r="J236" s="340"/>
      <c r="K236" s="340"/>
      <c r="L236" s="340"/>
      <c r="M236" s="340"/>
    </row>
    <row r="237" spans="3:13" ht="12.75">
      <c r="C237" s="338"/>
      <c r="D237" s="339"/>
      <c r="E237" s="338"/>
      <c r="F237" s="338"/>
      <c r="G237" s="338"/>
      <c r="H237" s="338"/>
      <c r="I237" s="340"/>
      <c r="J237" s="340"/>
      <c r="K237" s="340"/>
      <c r="L237" s="340"/>
      <c r="M237" s="340"/>
    </row>
    <row r="238" spans="3:13" ht="12.75">
      <c r="C238" s="338"/>
      <c r="D238" s="339"/>
      <c r="E238" s="338"/>
      <c r="F238" s="338"/>
      <c r="G238" s="338"/>
      <c r="H238" s="338"/>
      <c r="I238" s="340"/>
      <c r="J238" s="340"/>
      <c r="K238" s="340"/>
      <c r="L238" s="340"/>
      <c r="M238" s="340"/>
    </row>
    <row r="239" spans="3:13" ht="12.75">
      <c r="C239" s="338"/>
      <c r="D239" s="339"/>
      <c r="E239" s="338"/>
      <c r="F239" s="338"/>
      <c r="G239" s="338"/>
      <c r="H239" s="338"/>
      <c r="I239" s="340"/>
      <c r="J239" s="340"/>
      <c r="K239" s="340"/>
      <c r="L239" s="340"/>
      <c r="M239" s="340"/>
    </row>
    <row r="240" spans="3:13" ht="12.75">
      <c r="C240" s="338"/>
      <c r="D240" s="339"/>
      <c r="E240" s="338"/>
      <c r="F240" s="338"/>
      <c r="G240" s="338"/>
      <c r="H240" s="338"/>
      <c r="I240" s="340"/>
      <c r="J240" s="340"/>
      <c r="K240" s="340"/>
      <c r="L240" s="340"/>
      <c r="M240" s="340"/>
    </row>
    <row r="241" spans="3:13" ht="12.75">
      <c r="C241" s="338"/>
      <c r="D241" s="339"/>
      <c r="E241" s="338"/>
      <c r="F241" s="338"/>
      <c r="G241" s="338"/>
      <c r="H241" s="338"/>
      <c r="I241" s="340"/>
      <c r="J241" s="340"/>
      <c r="K241" s="340"/>
      <c r="L241" s="340"/>
      <c r="M241" s="340"/>
    </row>
    <row r="242" spans="3:13" ht="12.75">
      <c r="C242" s="338"/>
      <c r="D242" s="339"/>
      <c r="E242" s="338"/>
      <c r="F242" s="338"/>
      <c r="G242" s="338"/>
      <c r="H242" s="338"/>
      <c r="I242" s="340"/>
      <c r="J242" s="340"/>
      <c r="K242" s="340"/>
      <c r="L242" s="340"/>
      <c r="M242" s="340"/>
    </row>
    <row r="243" spans="3:13" ht="12.75">
      <c r="C243" s="338"/>
      <c r="D243" s="339"/>
      <c r="E243" s="338"/>
      <c r="F243" s="338"/>
      <c r="G243" s="338"/>
      <c r="H243" s="338"/>
      <c r="I243" s="340"/>
      <c r="J243" s="340"/>
      <c r="K243" s="340"/>
      <c r="L243" s="340"/>
      <c r="M243" s="340"/>
    </row>
    <row r="244" spans="1:13" s="329" customFormat="1" ht="13.5" customHeight="1">
      <c r="A244" s="328"/>
      <c r="B244" s="2"/>
      <c r="C244" s="2"/>
      <c r="D244" s="193"/>
      <c r="E244" s="2"/>
      <c r="F244" s="2"/>
      <c r="G244" s="2"/>
      <c r="H244" s="2"/>
      <c r="I244"/>
      <c r="J244"/>
      <c r="K244"/>
      <c r="L244"/>
      <c r="M244"/>
    </row>
    <row r="245" spans="2:13" s="329" customFormat="1" ht="32.25" customHeight="1">
      <c r="B245" s="2"/>
      <c r="C245" s="2"/>
      <c r="D245" s="193"/>
      <c r="E245" s="2"/>
      <c r="F245" s="2"/>
      <c r="G245" s="2"/>
      <c r="H245" s="2"/>
      <c r="I245"/>
      <c r="J245"/>
      <c r="K245"/>
      <c r="L245"/>
      <c r="M245"/>
    </row>
    <row r="246" spans="2:13" ht="15">
      <c r="B246" s="60" t="str">
        <f>+Index!B15</f>
        <v>II.7. Enrollments by level of program (undergraduate/graduate)</v>
      </c>
      <c r="C246" s="61"/>
      <c r="D246" s="62"/>
      <c r="E246" s="62"/>
      <c r="F246" s="62"/>
      <c r="G246" s="62"/>
      <c r="H246" s="62"/>
      <c r="I246" s="62"/>
      <c r="J246" s="62"/>
      <c r="K246" s="62"/>
      <c r="L246" s="62"/>
      <c r="M246" s="63"/>
    </row>
    <row r="247" spans="2:13" ht="12.75">
      <c r="B247" s="5"/>
      <c r="C247" s="5"/>
      <c r="D247" s="6"/>
      <c r="E247" s="6"/>
      <c r="F247" s="6"/>
      <c r="G247" s="6"/>
      <c r="H247" s="6"/>
      <c r="I247" s="6"/>
      <c r="J247" s="6"/>
      <c r="K247" s="6"/>
      <c r="L247" s="6"/>
      <c r="M247" s="6"/>
    </row>
    <row r="248" spans="2:13" ht="13.5" thickBot="1">
      <c r="B248" s="20" t="s">
        <v>61</v>
      </c>
      <c r="C248" s="26"/>
      <c r="D248" s="178" t="s">
        <v>92</v>
      </c>
      <c r="E248" s="21">
        <v>1980</v>
      </c>
      <c r="F248" s="21">
        <v>1985</v>
      </c>
      <c r="G248" s="21">
        <v>1990</v>
      </c>
      <c r="H248" s="21">
        <v>1995</v>
      </c>
      <c r="I248" s="21">
        <v>1996</v>
      </c>
      <c r="J248" s="21">
        <v>1997</v>
      </c>
      <c r="K248" s="21">
        <v>1998</v>
      </c>
      <c r="L248" s="21">
        <v>1999</v>
      </c>
      <c r="M248" s="22">
        <v>2000</v>
      </c>
    </row>
    <row r="249" spans="2:13" ht="12.75">
      <c r="B249" s="33" t="str">
        <f>+ca_1</f>
        <v>A. Private Institutions</v>
      </c>
      <c r="C249" s="74"/>
      <c r="D249" s="387"/>
      <c r="E249" s="249" t="s">
        <v>400</v>
      </c>
      <c r="F249" s="249" t="s">
        <v>400</v>
      </c>
      <c r="G249" s="249" t="s">
        <v>400</v>
      </c>
      <c r="H249" s="249" t="s">
        <v>400</v>
      </c>
      <c r="I249" s="249" t="s">
        <v>400</v>
      </c>
      <c r="J249" s="249" t="s">
        <v>400</v>
      </c>
      <c r="K249" s="249" t="s">
        <v>400</v>
      </c>
      <c r="L249" s="249" t="s">
        <v>400</v>
      </c>
      <c r="M249" s="250" t="s">
        <v>400</v>
      </c>
    </row>
    <row r="250" spans="2:13" ht="12.75">
      <c r="B250" s="67"/>
      <c r="C250" s="65" t="str">
        <f>+p_1</f>
        <v>1. Undergraduate</v>
      </c>
      <c r="D250" s="388"/>
      <c r="E250" s="302"/>
      <c r="F250" s="303"/>
      <c r="G250" s="303"/>
      <c r="H250" s="303"/>
      <c r="I250" s="303"/>
      <c r="J250" s="303"/>
      <c r="K250" s="303"/>
      <c r="L250" s="303"/>
      <c r="M250" s="304"/>
    </row>
    <row r="251" spans="2:13" ht="12.75">
      <c r="B251" s="67"/>
      <c r="C251" s="65" t="str">
        <f>+p_2</f>
        <v>2. Graduate</v>
      </c>
      <c r="D251" s="388"/>
      <c r="E251" s="151" t="s">
        <v>400</v>
      </c>
      <c r="F251" s="151" t="s">
        <v>400</v>
      </c>
      <c r="G251" s="151" t="s">
        <v>400</v>
      </c>
      <c r="H251" s="151" t="s">
        <v>400</v>
      </c>
      <c r="I251" s="151" t="s">
        <v>400</v>
      </c>
      <c r="J251" s="151" t="s">
        <v>400</v>
      </c>
      <c r="K251" s="151" t="s">
        <v>400</v>
      </c>
      <c r="L251" s="151" t="s">
        <v>400</v>
      </c>
      <c r="M251" s="305" t="s">
        <v>400</v>
      </c>
    </row>
    <row r="252" spans="2:13" ht="12.75">
      <c r="B252" s="67"/>
      <c r="C252" s="171" t="s">
        <v>123</v>
      </c>
      <c r="D252" s="388">
        <v>1</v>
      </c>
      <c r="E252" s="268"/>
      <c r="F252" s="269"/>
      <c r="G252" s="269"/>
      <c r="H252" s="269"/>
      <c r="I252" s="269"/>
      <c r="J252" s="269"/>
      <c r="K252" s="269"/>
      <c r="L252" s="269"/>
      <c r="M252" s="270"/>
    </row>
    <row r="253" spans="2:13" ht="12.75">
      <c r="B253" s="67"/>
      <c r="C253" s="171" t="s">
        <v>124</v>
      </c>
      <c r="D253" s="388"/>
      <c r="E253" s="271"/>
      <c r="F253" s="272"/>
      <c r="G253" s="272"/>
      <c r="H253" s="272"/>
      <c r="I253" s="272"/>
      <c r="J253" s="272"/>
      <c r="K253" s="272"/>
      <c r="L253" s="272"/>
      <c r="M253" s="273"/>
    </row>
    <row r="254" spans="2:13" ht="12.75">
      <c r="B254" s="67"/>
      <c r="C254" s="175" t="s">
        <v>144</v>
      </c>
      <c r="D254" s="388">
        <v>2</v>
      </c>
      <c r="E254" s="274"/>
      <c r="F254" s="275"/>
      <c r="G254" s="275"/>
      <c r="H254" s="275"/>
      <c r="I254" s="275"/>
      <c r="J254" s="275"/>
      <c r="K254" s="275"/>
      <c r="L254" s="275"/>
      <c r="M254" s="276"/>
    </row>
    <row r="255" spans="2:13" ht="12.75">
      <c r="B255" s="34" t="str">
        <f>+ca_2</f>
        <v>B. Public Institutions</v>
      </c>
      <c r="C255" s="75"/>
      <c r="D255" s="389"/>
      <c r="E255" s="251" t="s">
        <v>400</v>
      </c>
      <c r="F255" s="251" t="s">
        <v>400</v>
      </c>
      <c r="G255" s="251" t="s">
        <v>400</v>
      </c>
      <c r="H255" s="251" t="s">
        <v>400</v>
      </c>
      <c r="I255" s="251" t="s">
        <v>400</v>
      </c>
      <c r="J255" s="251" t="s">
        <v>400</v>
      </c>
      <c r="K255" s="251" t="s">
        <v>400</v>
      </c>
      <c r="L255" s="251" t="s">
        <v>400</v>
      </c>
      <c r="M255" s="123" t="s">
        <v>400</v>
      </c>
    </row>
    <row r="256" spans="2:13" ht="12.75">
      <c r="B256" s="67"/>
      <c r="C256" s="65" t="str">
        <f>+p_1</f>
        <v>1. Undergraduate</v>
      </c>
      <c r="D256" s="388"/>
      <c r="E256" s="302"/>
      <c r="F256" s="302"/>
      <c r="G256" s="302"/>
      <c r="H256" s="302"/>
      <c r="I256" s="302"/>
      <c r="J256" s="302"/>
      <c r="K256" s="302"/>
      <c r="L256" s="302"/>
      <c r="M256" s="306"/>
    </row>
    <row r="257" spans="2:13" ht="12.75">
      <c r="B257" s="67"/>
      <c r="C257" s="65" t="str">
        <f>+p_2</f>
        <v>2. Graduate</v>
      </c>
      <c r="D257" s="388"/>
      <c r="E257" s="151" t="s">
        <v>400</v>
      </c>
      <c r="F257" s="152" t="s">
        <v>400</v>
      </c>
      <c r="G257" s="152" t="s">
        <v>400</v>
      </c>
      <c r="H257" s="152" t="s">
        <v>400</v>
      </c>
      <c r="I257" s="152" t="s">
        <v>400</v>
      </c>
      <c r="J257" s="152" t="s">
        <v>400</v>
      </c>
      <c r="K257" s="152" t="s">
        <v>400</v>
      </c>
      <c r="L257" s="152" t="s">
        <v>400</v>
      </c>
      <c r="M257" s="123" t="s">
        <v>400</v>
      </c>
    </row>
    <row r="258" spans="2:13" ht="12.75">
      <c r="B258" s="67"/>
      <c r="C258" s="171" t="s">
        <v>123</v>
      </c>
      <c r="D258" s="388">
        <v>1</v>
      </c>
      <c r="E258" s="307"/>
      <c r="F258" s="307"/>
      <c r="G258" s="307"/>
      <c r="H258" s="307"/>
      <c r="I258" s="307"/>
      <c r="J258" s="307"/>
      <c r="K258" s="307"/>
      <c r="L258" s="307"/>
      <c r="M258" s="308"/>
    </row>
    <row r="259" spans="2:13" ht="12.75">
      <c r="B259" s="67"/>
      <c r="C259" s="171" t="s">
        <v>124</v>
      </c>
      <c r="D259" s="388"/>
      <c r="E259" s="265"/>
      <c r="F259" s="265"/>
      <c r="G259" s="265"/>
      <c r="H259" s="265"/>
      <c r="I259" s="265"/>
      <c r="J259" s="265"/>
      <c r="K259" s="265"/>
      <c r="L259" s="265"/>
      <c r="M259" s="309"/>
    </row>
    <row r="260" spans="2:13" ht="12.75">
      <c r="B260" s="67"/>
      <c r="C260" s="175" t="s">
        <v>144</v>
      </c>
      <c r="D260" s="388">
        <v>2</v>
      </c>
      <c r="E260" s="288"/>
      <c r="F260" s="265"/>
      <c r="G260" s="265"/>
      <c r="H260" s="265"/>
      <c r="I260" s="265"/>
      <c r="J260" s="265"/>
      <c r="K260" s="265"/>
      <c r="L260" s="265"/>
      <c r="M260" s="309"/>
    </row>
    <row r="261" spans="2:13" ht="12.75">
      <c r="B261" s="34" t="str">
        <f>+ca_3</f>
        <v>C.Total (private and public) </v>
      </c>
      <c r="C261" s="75"/>
      <c r="D261" s="319"/>
      <c r="E261" s="251" t="s">
        <v>400</v>
      </c>
      <c r="F261" s="251" t="s">
        <v>400</v>
      </c>
      <c r="G261" s="251" t="s">
        <v>400</v>
      </c>
      <c r="H261" s="251" t="s">
        <v>400</v>
      </c>
      <c r="I261" s="251" t="s">
        <v>400</v>
      </c>
      <c r="J261" s="251" t="s">
        <v>400</v>
      </c>
      <c r="K261" s="251" t="s">
        <v>400</v>
      </c>
      <c r="L261" s="251" t="s">
        <v>400</v>
      </c>
      <c r="M261" s="123" t="s">
        <v>400</v>
      </c>
    </row>
    <row r="262" spans="2:13" ht="12.75">
      <c r="B262" s="67"/>
      <c r="C262" s="65" t="str">
        <f>+p_1</f>
        <v>1. Undergraduate</v>
      </c>
      <c r="D262" s="320"/>
      <c r="E262" s="256"/>
      <c r="F262" s="256"/>
      <c r="G262" s="256"/>
      <c r="H262" s="256"/>
      <c r="I262" s="256"/>
      <c r="J262" s="256"/>
      <c r="K262" s="256"/>
      <c r="L262" s="256"/>
      <c r="M262" s="296"/>
    </row>
    <row r="263" spans="2:13" ht="12.75">
      <c r="B263" s="67"/>
      <c r="C263" s="65" t="str">
        <f>+p_2</f>
        <v>2. Graduate</v>
      </c>
      <c r="D263" s="320"/>
      <c r="E263" s="257"/>
      <c r="F263" s="257"/>
      <c r="G263" s="257"/>
      <c r="H263" s="257"/>
      <c r="I263" s="257"/>
      <c r="J263" s="257"/>
      <c r="K263" s="257"/>
      <c r="L263" s="257"/>
      <c r="M263" s="258"/>
    </row>
    <row r="264" spans="2:13" ht="12.75">
      <c r="B264" s="67"/>
      <c r="C264" s="171" t="s">
        <v>123</v>
      </c>
      <c r="D264" s="320"/>
      <c r="E264" s="259"/>
      <c r="F264" s="259"/>
      <c r="G264" s="259"/>
      <c r="H264" s="259"/>
      <c r="I264" s="259"/>
      <c r="J264" s="259"/>
      <c r="K264" s="259"/>
      <c r="L264" s="259"/>
      <c r="M264" s="260"/>
    </row>
    <row r="265" spans="2:13" ht="12.75">
      <c r="B265" s="67"/>
      <c r="C265" s="171" t="s">
        <v>124</v>
      </c>
      <c r="D265" s="320"/>
      <c r="E265" s="259"/>
      <c r="F265" s="259"/>
      <c r="G265" s="259"/>
      <c r="H265" s="259"/>
      <c r="I265" s="259"/>
      <c r="J265" s="259"/>
      <c r="K265" s="259"/>
      <c r="L265" s="259"/>
      <c r="M265" s="260"/>
    </row>
    <row r="266" spans="2:13" ht="12.75">
      <c r="B266" s="71"/>
      <c r="C266" s="201" t="s">
        <v>144</v>
      </c>
      <c r="D266" s="321"/>
      <c r="E266" s="291"/>
      <c r="F266" s="291"/>
      <c r="G266" s="291"/>
      <c r="H266" s="291"/>
      <c r="I266" s="291"/>
      <c r="J266" s="291"/>
      <c r="K266" s="291"/>
      <c r="L266" s="291"/>
      <c r="M266" s="310"/>
    </row>
    <row r="267" ht="12.75">
      <c r="B267" s="10"/>
    </row>
    <row r="268" spans="2:13" ht="12.75">
      <c r="B268" s="98" t="s">
        <v>139</v>
      </c>
      <c r="C268" s="99"/>
      <c r="D268" s="183"/>
      <c r="E268" s="100">
        <v>1980</v>
      </c>
      <c r="F268" s="100">
        <v>1985</v>
      </c>
      <c r="G268" s="100">
        <v>1990</v>
      </c>
      <c r="H268" s="100">
        <v>1995</v>
      </c>
      <c r="I268" s="100">
        <v>1996</v>
      </c>
      <c r="J268" s="100">
        <v>1997</v>
      </c>
      <c r="K268" s="100">
        <v>1998</v>
      </c>
      <c r="L268" s="100">
        <v>1999</v>
      </c>
      <c r="M268" s="101">
        <v>2000</v>
      </c>
    </row>
    <row r="269" spans="2:13" ht="21">
      <c r="B269" s="133">
        <v>1</v>
      </c>
      <c r="C269" s="139" t="s">
        <v>125</v>
      </c>
      <c r="D269" s="192"/>
      <c r="E269" s="52" t="s">
        <v>400</v>
      </c>
      <c r="F269" s="52" t="s">
        <v>400</v>
      </c>
      <c r="G269" s="52" t="s">
        <v>400</v>
      </c>
      <c r="H269" s="52" t="s">
        <v>400</v>
      </c>
      <c r="I269" s="52" t="s">
        <v>400</v>
      </c>
      <c r="J269" s="52" t="s">
        <v>400</v>
      </c>
      <c r="K269" s="52" t="s">
        <v>400</v>
      </c>
      <c r="L269" s="52" t="s">
        <v>400</v>
      </c>
      <c r="M269" s="53" t="s">
        <v>400</v>
      </c>
    </row>
    <row r="270" spans="1:13" ht="21">
      <c r="A270"/>
      <c r="B270" s="135">
        <v>2</v>
      </c>
      <c r="C270" s="140" t="s">
        <v>126</v>
      </c>
      <c r="D270" s="77"/>
      <c r="E270" s="45" t="s">
        <v>400</v>
      </c>
      <c r="F270" s="45" t="s">
        <v>400</v>
      </c>
      <c r="G270" s="45" t="s">
        <v>400</v>
      </c>
      <c r="H270" s="45" t="s">
        <v>400</v>
      </c>
      <c r="I270" s="45" t="s">
        <v>400</v>
      </c>
      <c r="J270" s="45" t="s">
        <v>400</v>
      </c>
      <c r="K270" s="45" t="s">
        <v>400</v>
      </c>
      <c r="L270" s="45" t="s">
        <v>400</v>
      </c>
      <c r="M270" s="46" t="s">
        <v>400</v>
      </c>
    </row>
    <row r="271" spans="1:13" ht="23.25" customHeight="1">
      <c r="A271"/>
      <c r="B271" s="137">
        <v>3</v>
      </c>
      <c r="C271" s="177" t="s">
        <v>127</v>
      </c>
      <c r="D271" s="94"/>
      <c r="E271" s="49" t="s">
        <v>400</v>
      </c>
      <c r="F271" s="49" t="s">
        <v>400</v>
      </c>
      <c r="G271" s="49" t="s">
        <v>400</v>
      </c>
      <c r="H271" s="49" t="s">
        <v>400</v>
      </c>
      <c r="I271" s="49" t="s">
        <v>400</v>
      </c>
      <c r="J271" s="49" t="s">
        <v>400</v>
      </c>
      <c r="K271" s="49" t="s">
        <v>400</v>
      </c>
      <c r="L271" s="49" t="s">
        <v>400</v>
      </c>
      <c r="M271" s="50" t="s">
        <v>400</v>
      </c>
    </row>
    <row r="272" spans="1:13" ht="11.25" customHeight="1">
      <c r="A272"/>
      <c r="B272" s="10"/>
      <c r="C272" s="5"/>
      <c r="D272" s="6"/>
      <c r="E272" s="6"/>
      <c r="F272" s="6"/>
      <c r="G272" s="6"/>
      <c r="H272" s="6"/>
      <c r="I272" s="6"/>
      <c r="J272" s="6"/>
      <c r="K272" s="6"/>
      <c r="L272" s="6"/>
      <c r="M272" s="6"/>
    </row>
    <row r="273" spans="1:13" ht="13.5" customHeight="1">
      <c r="A273"/>
      <c r="B273" s="84" t="s">
        <v>96</v>
      </c>
      <c r="C273" s="81"/>
      <c r="D273" s="82"/>
      <c r="E273" s="82"/>
      <c r="F273" s="82"/>
      <c r="G273" s="82"/>
      <c r="H273" s="82"/>
      <c r="I273" s="82"/>
      <c r="J273" s="82"/>
      <c r="K273" s="82"/>
      <c r="L273" s="82"/>
      <c r="M273" s="83"/>
    </row>
    <row r="274" spans="2:13" ht="12.75" customHeight="1">
      <c r="B274" s="373" t="s">
        <v>389</v>
      </c>
      <c r="C274" s="86" t="s">
        <v>98</v>
      </c>
      <c r="D274" s="87"/>
      <c r="E274" s="87"/>
      <c r="F274" s="87"/>
      <c r="G274" s="87"/>
      <c r="H274" s="87"/>
      <c r="I274" s="87"/>
      <c r="J274" s="87"/>
      <c r="K274" s="87"/>
      <c r="L274" s="87"/>
      <c r="M274" s="88"/>
    </row>
    <row r="275" spans="1:13" ht="12" customHeight="1">
      <c r="A275"/>
      <c r="B275" s="390">
        <v>1</v>
      </c>
      <c r="C275" s="454" t="s">
        <v>397</v>
      </c>
      <c r="D275" s="470"/>
      <c r="E275" s="470"/>
      <c r="F275" s="470"/>
      <c r="G275" s="470"/>
      <c r="H275" s="470"/>
      <c r="I275" s="470"/>
      <c r="J275" s="470"/>
      <c r="K275" s="470"/>
      <c r="L275" s="470"/>
      <c r="M275" s="471"/>
    </row>
    <row r="276" spans="1:13" ht="13.5" customHeight="1">
      <c r="A276"/>
      <c r="B276" s="76"/>
      <c r="C276" s="457"/>
      <c r="D276" s="462"/>
      <c r="E276" s="462"/>
      <c r="F276" s="462"/>
      <c r="G276" s="462"/>
      <c r="H276" s="462"/>
      <c r="I276" s="462"/>
      <c r="J276" s="462"/>
      <c r="K276" s="462"/>
      <c r="L276" s="462"/>
      <c r="M276" s="463"/>
    </row>
    <row r="277" spans="1:13" ht="13.5" customHeight="1">
      <c r="A277"/>
      <c r="B277" s="78"/>
      <c r="C277" s="451"/>
      <c r="D277" s="472"/>
      <c r="E277" s="472"/>
      <c r="F277" s="472"/>
      <c r="G277" s="472"/>
      <c r="H277" s="472"/>
      <c r="I277" s="472"/>
      <c r="J277" s="472"/>
      <c r="K277" s="472"/>
      <c r="L277" s="472"/>
      <c r="M277" s="473"/>
    </row>
  </sheetData>
  <mergeCells count="29">
    <mergeCell ref="C154:M154"/>
    <mergeCell ref="C68:M68"/>
    <mergeCell ref="C69:M69"/>
    <mergeCell ref="C70:M70"/>
    <mergeCell ref="C71:M71"/>
    <mergeCell ref="C153:M153"/>
    <mergeCell ref="C66:M66"/>
    <mergeCell ref="C67:M67"/>
    <mergeCell ref="C29:M29"/>
    <mergeCell ref="C30:M30"/>
    <mergeCell ref="C31:M31"/>
    <mergeCell ref="C32:M32"/>
    <mergeCell ref="C107:M107"/>
    <mergeCell ref="C108:M108"/>
    <mergeCell ref="C109:M109"/>
    <mergeCell ref="C276:M276"/>
    <mergeCell ref="C277:M277"/>
    <mergeCell ref="C189:M189"/>
    <mergeCell ref="C190:M190"/>
    <mergeCell ref="C191:M191"/>
    <mergeCell ref="C275:M275"/>
    <mergeCell ref="C234:M234"/>
    <mergeCell ref="C232:M232"/>
    <mergeCell ref="C233:M233"/>
    <mergeCell ref="C152:M152"/>
    <mergeCell ref="C110:M110"/>
    <mergeCell ref="C111:M111"/>
    <mergeCell ref="C112:M112"/>
    <mergeCell ref="C151:M151"/>
  </mergeCells>
  <printOptions horizontalCentered="1" verticalCentered="1"/>
  <pageMargins left="0.75" right="0.75" top="1" bottom="1" header="0" footer="0"/>
  <pageSetup horizontalDpi="600" verticalDpi="600" orientation="landscape" r:id="rId2"/>
  <rowBreaks count="4" manualBreakCount="4">
    <brk id="42" max="255" man="1"/>
    <brk id="83" max="12" man="1"/>
    <brk id="127" max="12" man="1"/>
    <brk id="164" max="12" man="1"/>
  </rowBreaks>
  <ignoredErrors>
    <ignoredError sqref="G216:M216" formulaRange="1"/>
  </ignoredErrors>
  <drawing r:id="rId1"/>
</worksheet>
</file>

<file path=xl/worksheets/sheet4.xml><?xml version="1.0" encoding="utf-8"?>
<worksheet xmlns="http://schemas.openxmlformats.org/spreadsheetml/2006/main" xmlns:r="http://schemas.openxmlformats.org/officeDocument/2006/relationships">
  <sheetPr codeName="Hoja5"/>
  <dimension ref="A3:N127"/>
  <sheetViews>
    <sheetView showGridLines="0" showZeros="0" workbookViewId="0" topLeftCell="A1">
      <selection activeCell="E19" sqref="E19:M19"/>
    </sheetView>
  </sheetViews>
  <sheetFormatPr defaultColWidth="9.140625" defaultRowHeight="12.75"/>
  <cols>
    <col min="1" max="1" width="1.7109375" style="0" customWidth="1"/>
    <col min="2" max="2" width="6.57421875" style="0" customWidth="1"/>
    <col min="3" max="3" width="27.7109375" style="0" customWidth="1"/>
    <col min="4" max="4" width="5.140625" style="189" customWidth="1"/>
    <col min="5" max="13" width="8.8515625" style="0" customWidth="1"/>
    <col min="14" max="14" width="2.421875" style="0" customWidth="1"/>
    <col min="15" max="16384" width="11.421875" style="0" customWidth="1"/>
  </cols>
  <sheetData>
    <row r="3" spans="2:13" ht="15">
      <c r="B3" s="60" t="str">
        <f>+Index!B18</f>
        <v>III.1. Faculty by type of institution</v>
      </c>
      <c r="C3" s="61"/>
      <c r="D3" s="62"/>
      <c r="E3" s="62"/>
      <c r="F3" s="62"/>
      <c r="G3" s="62"/>
      <c r="H3" s="62"/>
      <c r="I3" s="62"/>
      <c r="J3" s="62"/>
      <c r="K3" s="62"/>
      <c r="L3" s="62"/>
      <c r="M3" s="63"/>
    </row>
    <row r="4" spans="2:13" ht="12.75">
      <c r="B4" s="5"/>
      <c r="C4" s="5"/>
      <c r="D4" s="6"/>
      <c r="E4" s="6"/>
      <c r="F4" s="6"/>
      <c r="G4" s="6"/>
      <c r="H4" s="6"/>
      <c r="I4" s="6"/>
      <c r="J4" s="6"/>
      <c r="K4" s="6"/>
      <c r="L4" s="6"/>
      <c r="M4" s="6"/>
    </row>
    <row r="5" spans="2:13" ht="13.5" thickBot="1">
      <c r="B5" s="20" t="s">
        <v>61</v>
      </c>
      <c r="C5" s="26"/>
      <c r="D5" s="178" t="s">
        <v>92</v>
      </c>
      <c r="E5" s="178">
        <v>1980</v>
      </c>
      <c r="F5" s="178">
        <v>1985</v>
      </c>
      <c r="G5" s="178">
        <v>1990</v>
      </c>
      <c r="H5" s="178">
        <v>1995</v>
      </c>
      <c r="I5" s="21">
        <v>1996</v>
      </c>
      <c r="J5" s="21">
        <v>1997</v>
      </c>
      <c r="K5" s="21">
        <v>1998</v>
      </c>
      <c r="L5" s="21">
        <v>1999</v>
      </c>
      <c r="M5" s="22">
        <v>2000</v>
      </c>
    </row>
    <row r="6" spans="2:13" s="128" customFormat="1" ht="12.75">
      <c r="B6" s="33" t="str">
        <f>+ca_1</f>
        <v>A. Private Institutions</v>
      </c>
      <c r="C6" s="27"/>
      <c r="D6" s="440"/>
      <c r="E6" s="441" t="s">
        <v>402</v>
      </c>
      <c r="F6" s="442" t="s">
        <v>402</v>
      </c>
      <c r="G6" s="442" t="s">
        <v>402</v>
      </c>
      <c r="H6" s="438">
        <v>8809</v>
      </c>
      <c r="I6" s="249">
        <v>9892</v>
      </c>
      <c r="J6" s="249">
        <v>9144</v>
      </c>
      <c r="K6" s="249">
        <v>11166</v>
      </c>
      <c r="L6" s="249">
        <v>10423</v>
      </c>
      <c r="M6" s="250">
        <v>10610</v>
      </c>
    </row>
    <row r="7" spans="2:13" ht="12.75">
      <c r="B7" s="67"/>
      <c r="C7" s="68" t="str">
        <f>+t_1</f>
        <v>1. Universities</v>
      </c>
      <c r="D7" s="418"/>
      <c r="E7" s="445" t="s">
        <v>402</v>
      </c>
      <c r="F7" s="446" t="s">
        <v>402</v>
      </c>
      <c r="G7" s="446" t="s">
        <v>402</v>
      </c>
      <c r="H7" s="152">
        <v>8809</v>
      </c>
      <c r="I7" s="152">
        <v>9892</v>
      </c>
      <c r="J7" s="152">
        <v>9144</v>
      </c>
      <c r="K7" s="152">
        <v>11166</v>
      </c>
      <c r="L7" s="152">
        <v>10423</v>
      </c>
      <c r="M7" s="123">
        <v>10610</v>
      </c>
    </row>
    <row r="8" spans="2:13" ht="12.75">
      <c r="B8" s="67"/>
      <c r="C8" s="322"/>
      <c r="D8" s="418"/>
      <c r="E8" s="431"/>
      <c r="F8" s="432"/>
      <c r="G8" s="433"/>
      <c r="H8" s="434"/>
      <c r="I8" s="435"/>
      <c r="J8" s="435"/>
      <c r="K8" s="435"/>
      <c r="L8" s="435"/>
      <c r="M8" s="436"/>
    </row>
    <row r="9" spans="2:13" ht="12.75">
      <c r="B9" s="67"/>
      <c r="C9" s="68" t="str">
        <f>+t_2</f>
        <v>2. Non-university postsecondary</v>
      </c>
      <c r="D9" s="418"/>
      <c r="E9" s="430" t="s">
        <v>400</v>
      </c>
      <c r="F9" s="437" t="s">
        <v>400</v>
      </c>
      <c r="G9" s="158" t="s">
        <v>400</v>
      </c>
      <c r="H9" s="158" t="s">
        <v>400</v>
      </c>
      <c r="I9" s="152" t="s">
        <v>400</v>
      </c>
      <c r="J9" s="152" t="s">
        <v>400</v>
      </c>
      <c r="K9" s="152" t="s">
        <v>400</v>
      </c>
      <c r="L9" s="152" t="s">
        <v>400</v>
      </c>
      <c r="M9" s="123" t="s">
        <v>400</v>
      </c>
    </row>
    <row r="10" spans="2:13" s="128" customFormat="1" ht="12.75">
      <c r="B10" s="67"/>
      <c r="C10" s="322">
        <f>+'I. Institutions'!C11</f>
        <v>0</v>
      </c>
      <c r="D10" s="179"/>
      <c r="E10" s="419"/>
      <c r="F10" s="12"/>
      <c r="G10" s="114"/>
      <c r="H10" s="114"/>
      <c r="I10" s="114"/>
      <c r="J10" s="114"/>
      <c r="K10" s="114"/>
      <c r="L10" s="114"/>
      <c r="M10" s="115"/>
    </row>
    <row r="11" spans="2:13" ht="12.75">
      <c r="B11" s="34" t="str">
        <f>+ca_2</f>
        <v>B. Public Institutions</v>
      </c>
      <c r="C11" s="28"/>
      <c r="D11" s="172"/>
      <c r="E11" s="420" t="s">
        <v>400</v>
      </c>
      <c r="F11" s="8" t="s">
        <v>400</v>
      </c>
      <c r="G11" s="251">
        <v>10277</v>
      </c>
      <c r="H11" s="251">
        <v>9271</v>
      </c>
      <c r="I11" s="251">
        <v>8979</v>
      </c>
      <c r="J11" s="251">
        <v>10430</v>
      </c>
      <c r="K11" s="251">
        <v>13548</v>
      </c>
      <c r="L11" s="251">
        <v>14484</v>
      </c>
      <c r="M11" s="123">
        <v>15461</v>
      </c>
    </row>
    <row r="12" spans="2:13" ht="12.75">
      <c r="B12" s="67"/>
      <c r="C12" s="68" t="str">
        <f>+t_1</f>
        <v>1. Universities</v>
      </c>
      <c r="D12" s="179"/>
      <c r="E12" s="421" t="s">
        <v>400</v>
      </c>
      <c r="F12" s="176" t="s">
        <v>400</v>
      </c>
      <c r="G12" s="202">
        <v>10277</v>
      </c>
      <c r="H12" s="202">
        <v>9271</v>
      </c>
      <c r="I12" s="202">
        <v>8979</v>
      </c>
      <c r="J12" s="202">
        <v>10430</v>
      </c>
      <c r="K12" s="202">
        <v>13548</v>
      </c>
      <c r="L12" s="202">
        <v>14484</v>
      </c>
      <c r="M12" s="253">
        <v>15461</v>
      </c>
    </row>
    <row r="13" spans="2:13" ht="12.75">
      <c r="B13" s="67"/>
      <c r="C13" s="322">
        <f>+'I. Institutions'!C14</f>
        <v>0</v>
      </c>
      <c r="D13" s="179"/>
      <c r="E13" s="422"/>
      <c r="F13" s="107"/>
      <c r="G13" s="399"/>
      <c r="H13" s="399"/>
      <c r="I13" s="399"/>
      <c r="J13" s="399"/>
      <c r="K13" s="399"/>
      <c r="L13" s="399"/>
      <c r="M13" s="400"/>
    </row>
    <row r="14" spans="2:13" ht="12.75">
      <c r="B14" s="67"/>
      <c r="C14" s="68" t="str">
        <f>+t_2</f>
        <v>2. Non-university postsecondary</v>
      </c>
      <c r="D14" s="179"/>
      <c r="E14" s="423" t="s">
        <v>400</v>
      </c>
      <c r="F14" s="170" t="s">
        <v>400</v>
      </c>
      <c r="G14" s="152" t="s">
        <v>400</v>
      </c>
      <c r="H14" s="152" t="s">
        <v>400</v>
      </c>
      <c r="I14" s="152" t="s">
        <v>400</v>
      </c>
      <c r="J14" s="152" t="s">
        <v>400</v>
      </c>
      <c r="K14" s="152" t="s">
        <v>400</v>
      </c>
      <c r="L14" s="152" t="s">
        <v>400</v>
      </c>
      <c r="M14" s="123" t="s">
        <v>400</v>
      </c>
    </row>
    <row r="15" spans="2:13" ht="12.75">
      <c r="B15" s="67"/>
      <c r="C15" s="322">
        <f>+'I. Institutions'!C16</f>
        <v>0</v>
      </c>
      <c r="D15" s="179"/>
      <c r="E15" s="424"/>
      <c r="F15" s="168"/>
      <c r="G15" s="154"/>
      <c r="H15" s="154"/>
      <c r="I15" s="154"/>
      <c r="J15" s="154"/>
      <c r="K15" s="154"/>
      <c r="L15" s="154"/>
      <c r="M15" s="401"/>
    </row>
    <row r="16" spans="1:13" ht="12.75">
      <c r="A16" s="2"/>
      <c r="B16" s="160" t="str">
        <f>+ca_3</f>
        <v>C.Total (private and public) </v>
      </c>
      <c r="C16" s="161"/>
      <c r="D16" s="180"/>
      <c r="E16" s="425" t="s">
        <v>400</v>
      </c>
      <c r="F16" s="162" t="s">
        <v>400</v>
      </c>
      <c r="G16" s="252">
        <v>10277</v>
      </c>
      <c r="H16" s="252">
        <v>18080</v>
      </c>
      <c r="I16" s="252">
        <v>18871</v>
      </c>
      <c r="J16" s="252">
        <v>19574</v>
      </c>
      <c r="K16" s="252">
        <v>24714</v>
      </c>
      <c r="L16" s="252">
        <v>24907</v>
      </c>
      <c r="M16" s="253">
        <v>26071</v>
      </c>
    </row>
    <row r="17" spans="1:13" ht="12.75">
      <c r="A17" s="2"/>
      <c r="B17" s="164"/>
      <c r="C17" s="165" t="str">
        <f>+t_1</f>
        <v>1. Universities</v>
      </c>
      <c r="D17" s="181">
        <v>1</v>
      </c>
      <c r="E17" s="426" t="s">
        <v>400</v>
      </c>
      <c r="F17" s="166" t="s">
        <v>400</v>
      </c>
      <c r="G17" s="254">
        <f aca="true" t="shared" si="0" ref="G17:M17">+G7+G12</f>
        <v>10277</v>
      </c>
      <c r="H17" s="254">
        <f t="shared" si="0"/>
        <v>18080</v>
      </c>
      <c r="I17" s="254">
        <f t="shared" si="0"/>
        <v>18871</v>
      </c>
      <c r="J17" s="254">
        <f t="shared" si="0"/>
        <v>19574</v>
      </c>
      <c r="K17" s="254">
        <f t="shared" si="0"/>
        <v>24714</v>
      </c>
      <c r="L17" s="254">
        <f t="shared" si="0"/>
        <v>24907</v>
      </c>
      <c r="M17" s="255">
        <f t="shared" si="0"/>
        <v>26071</v>
      </c>
    </row>
    <row r="18" spans="1:13" ht="12.75">
      <c r="A18" s="2"/>
      <c r="B18" s="67"/>
      <c r="C18" s="68"/>
      <c r="D18" s="182"/>
      <c r="E18" s="427"/>
      <c r="F18" s="69"/>
      <c r="G18" s="69"/>
      <c r="H18" s="69"/>
      <c r="I18" s="69"/>
      <c r="J18" s="69"/>
      <c r="K18" s="69"/>
      <c r="L18" s="69"/>
      <c r="M18" s="105"/>
    </row>
    <row r="19" spans="1:13" ht="12.75">
      <c r="A19" s="2"/>
      <c r="B19" s="67"/>
      <c r="C19" s="68" t="str">
        <f>+t_2</f>
        <v>2. Non-university postsecondary</v>
      </c>
      <c r="D19" s="182"/>
      <c r="E19" s="428" t="s">
        <v>400</v>
      </c>
      <c r="F19" s="70" t="s">
        <v>400</v>
      </c>
      <c r="G19" s="70" t="s">
        <v>400</v>
      </c>
      <c r="H19" s="70" t="s">
        <v>400</v>
      </c>
      <c r="I19" s="70" t="s">
        <v>400</v>
      </c>
      <c r="J19" s="70" t="s">
        <v>400</v>
      </c>
      <c r="K19" s="70" t="s">
        <v>400</v>
      </c>
      <c r="L19" s="70" t="s">
        <v>400</v>
      </c>
      <c r="M19" s="96" t="s">
        <v>400</v>
      </c>
    </row>
    <row r="20" spans="1:13" ht="11.25" customHeight="1">
      <c r="A20" s="2"/>
      <c r="B20" s="58"/>
      <c r="C20" s="197"/>
      <c r="D20" s="190"/>
      <c r="E20" s="429"/>
      <c r="F20" s="198"/>
      <c r="G20" s="198"/>
      <c r="H20" s="198"/>
      <c r="I20" s="198"/>
      <c r="J20" s="198"/>
      <c r="K20" s="198"/>
      <c r="L20" s="198"/>
      <c r="M20" s="199"/>
    </row>
    <row r="21" spans="1:9" ht="11.25" customHeight="1">
      <c r="A21" s="2"/>
      <c r="B21" s="10"/>
      <c r="C21" s="2"/>
      <c r="D21" s="193"/>
      <c r="E21" s="2"/>
      <c r="F21" s="2"/>
      <c r="G21" s="2"/>
      <c r="H21" s="2"/>
      <c r="I21" s="2"/>
    </row>
    <row r="22" spans="1:9" ht="11.25" customHeight="1">
      <c r="A22" s="2"/>
      <c r="B22" s="10"/>
      <c r="C22" s="2"/>
      <c r="D22" s="193"/>
      <c r="E22" s="2"/>
      <c r="F22" s="2"/>
      <c r="G22" s="2"/>
      <c r="H22" s="2"/>
      <c r="I22" s="2"/>
    </row>
    <row r="23" spans="2:13" ht="12.75">
      <c r="B23" s="98" t="s">
        <v>139</v>
      </c>
      <c r="C23" s="99"/>
      <c r="D23" s="183"/>
      <c r="E23" s="100">
        <v>1980</v>
      </c>
      <c r="F23" s="100">
        <v>1985</v>
      </c>
      <c r="G23" s="100">
        <v>1990</v>
      </c>
      <c r="H23" s="100">
        <v>1995</v>
      </c>
      <c r="I23" s="100">
        <v>1996</v>
      </c>
      <c r="J23" s="100">
        <v>1997</v>
      </c>
      <c r="K23" s="100">
        <v>1998</v>
      </c>
      <c r="L23" s="100">
        <v>1999</v>
      </c>
      <c r="M23" s="101">
        <v>2000</v>
      </c>
    </row>
    <row r="24" spans="2:13" ht="24" customHeight="1">
      <c r="B24" s="133">
        <v>1</v>
      </c>
      <c r="C24" s="139" t="s">
        <v>128</v>
      </c>
      <c r="D24" s="80"/>
      <c r="E24" s="52" t="s">
        <v>400</v>
      </c>
      <c r="F24" s="52" t="s">
        <v>400</v>
      </c>
      <c r="G24" s="52" t="s">
        <v>400</v>
      </c>
      <c r="H24" s="52">
        <f aca="true" t="shared" si="1" ref="H24:M24">IF(H16&gt;0,H6/H16,"-")</f>
        <v>0.4872234513274336</v>
      </c>
      <c r="I24" s="52">
        <f t="shared" si="1"/>
        <v>0.5241905569392189</v>
      </c>
      <c r="J24" s="52">
        <f t="shared" si="1"/>
        <v>0.4671503014202514</v>
      </c>
      <c r="K24" s="52">
        <f t="shared" si="1"/>
        <v>0.4518086914299587</v>
      </c>
      <c r="L24" s="52">
        <f t="shared" si="1"/>
        <v>0.4184767334484282</v>
      </c>
      <c r="M24" s="53">
        <f t="shared" si="1"/>
        <v>0.4069655939549691</v>
      </c>
    </row>
    <row r="25" spans="2:13" ht="32.25" customHeight="1">
      <c r="B25" s="135">
        <v>2</v>
      </c>
      <c r="C25" s="140" t="s">
        <v>129</v>
      </c>
      <c r="D25" s="77"/>
      <c r="E25" s="45" t="s">
        <v>400</v>
      </c>
      <c r="F25" s="45" t="s">
        <v>400</v>
      </c>
      <c r="G25" s="45" t="s">
        <v>400</v>
      </c>
      <c r="H25" s="45" t="s">
        <v>400</v>
      </c>
      <c r="I25" s="45" t="s">
        <v>400</v>
      </c>
      <c r="J25" s="45" t="s">
        <v>400</v>
      </c>
      <c r="K25" s="45" t="s">
        <v>400</v>
      </c>
      <c r="L25" s="45" t="s">
        <v>400</v>
      </c>
      <c r="M25" s="46" t="s">
        <v>400</v>
      </c>
    </row>
    <row r="26" spans="2:13" ht="33.75" customHeight="1">
      <c r="B26" s="137">
        <v>3</v>
      </c>
      <c r="C26" s="177" t="s">
        <v>130</v>
      </c>
      <c r="D26" s="94"/>
      <c r="E26" s="49" t="s">
        <v>400</v>
      </c>
      <c r="F26" s="49" t="s">
        <v>400</v>
      </c>
      <c r="G26" s="49" t="s">
        <v>400</v>
      </c>
      <c r="H26" s="49" t="s">
        <v>400</v>
      </c>
      <c r="I26" s="49" t="s">
        <v>400</v>
      </c>
      <c r="J26" s="49" t="s">
        <v>400</v>
      </c>
      <c r="K26" s="49" t="s">
        <v>400</v>
      </c>
      <c r="L26" s="49" t="s">
        <v>400</v>
      </c>
      <c r="M26" s="50" t="s">
        <v>400</v>
      </c>
    </row>
    <row r="27" spans="1:14" ht="12.75">
      <c r="A27" s="2"/>
      <c r="B27" s="10"/>
      <c r="C27" s="5"/>
      <c r="D27" s="6"/>
      <c r="E27" s="5"/>
      <c r="F27" s="6"/>
      <c r="G27" s="6">
        <v>0</v>
      </c>
      <c r="H27" s="6"/>
      <c r="I27" s="6"/>
      <c r="J27" s="6"/>
      <c r="K27" s="6"/>
      <c r="L27" s="6"/>
      <c r="M27" s="6"/>
      <c r="N27" s="6"/>
    </row>
    <row r="28" spans="2:13" ht="11.25" customHeight="1">
      <c r="B28" s="219" t="s">
        <v>96</v>
      </c>
      <c r="C28" s="81"/>
      <c r="D28" s="82"/>
      <c r="E28" s="82"/>
      <c r="F28" s="82"/>
      <c r="G28" s="82"/>
      <c r="H28" s="82"/>
      <c r="I28" s="82"/>
      <c r="J28" s="82"/>
      <c r="K28" s="82"/>
      <c r="L28" s="82"/>
      <c r="M28" s="83"/>
    </row>
    <row r="29" spans="2:13" ht="11.25" customHeight="1">
      <c r="B29" s="85" t="s">
        <v>97</v>
      </c>
      <c r="C29" s="86" t="s">
        <v>98</v>
      </c>
      <c r="D29" s="87"/>
      <c r="E29" s="87"/>
      <c r="F29" s="87"/>
      <c r="G29" s="87"/>
      <c r="H29" s="87"/>
      <c r="I29" s="87"/>
      <c r="J29" s="87"/>
      <c r="K29" s="87"/>
      <c r="L29" s="87"/>
      <c r="M29" s="88"/>
    </row>
    <row r="30" spans="2:13" ht="24" customHeight="1">
      <c r="B30" s="390">
        <v>1</v>
      </c>
      <c r="C30" s="454" t="s">
        <v>383</v>
      </c>
      <c r="D30" s="455"/>
      <c r="E30" s="455"/>
      <c r="F30" s="455"/>
      <c r="G30" s="455"/>
      <c r="H30" s="455"/>
      <c r="I30" s="455"/>
      <c r="J30" s="455"/>
      <c r="K30" s="455"/>
      <c r="L30" s="455"/>
      <c r="M30" s="456"/>
    </row>
    <row r="31" spans="2:13" ht="13.5" customHeight="1">
      <c r="B31" s="217"/>
      <c r="C31" s="464"/>
      <c r="D31" s="465"/>
      <c r="E31" s="465"/>
      <c r="F31" s="465"/>
      <c r="G31" s="465"/>
      <c r="H31" s="465"/>
      <c r="I31" s="465"/>
      <c r="J31" s="465"/>
      <c r="K31" s="465"/>
      <c r="L31" s="465"/>
      <c r="M31" s="466"/>
    </row>
    <row r="32" spans="2:13" ht="13.5" customHeight="1">
      <c r="B32" s="218"/>
      <c r="C32" s="467"/>
      <c r="D32" s="468"/>
      <c r="E32" s="468"/>
      <c r="F32" s="468"/>
      <c r="G32" s="468"/>
      <c r="H32" s="468"/>
      <c r="I32" s="468"/>
      <c r="J32" s="468"/>
      <c r="K32" s="468"/>
      <c r="L32" s="468"/>
      <c r="M32" s="469"/>
    </row>
    <row r="33" spans="1:9" ht="12.75">
      <c r="A33" s="2"/>
      <c r="B33" s="2"/>
      <c r="C33" s="2"/>
      <c r="D33" s="193"/>
      <c r="E33" s="2"/>
      <c r="F33" s="2"/>
      <c r="G33" s="2"/>
      <c r="H33" s="2"/>
      <c r="I33" s="2"/>
    </row>
    <row r="34" spans="1:9" ht="12.75">
      <c r="A34" s="2"/>
      <c r="B34" s="2"/>
      <c r="C34" s="2"/>
      <c r="D34" s="193"/>
      <c r="E34" s="2"/>
      <c r="F34" s="2"/>
      <c r="G34" s="2"/>
      <c r="H34" s="2"/>
      <c r="I34" s="2"/>
    </row>
    <row r="35" spans="1:9" ht="12.75">
      <c r="A35" s="2"/>
      <c r="B35" s="2"/>
      <c r="C35" s="2"/>
      <c r="D35" s="193"/>
      <c r="E35" s="2"/>
      <c r="F35" s="2"/>
      <c r="G35" s="2"/>
      <c r="H35" s="2"/>
      <c r="I35" s="2"/>
    </row>
    <row r="36" spans="1:9" ht="12.75">
      <c r="A36" s="2"/>
      <c r="B36" s="2"/>
      <c r="C36" s="2"/>
      <c r="D36" s="193"/>
      <c r="E36" s="2"/>
      <c r="F36" s="2"/>
      <c r="G36" s="2"/>
      <c r="H36" s="2"/>
      <c r="I36" s="2"/>
    </row>
    <row r="37" spans="1:9" ht="12.75">
      <c r="A37" s="2"/>
      <c r="B37" s="2"/>
      <c r="C37" s="2"/>
      <c r="D37" s="193"/>
      <c r="E37" s="2"/>
      <c r="F37" s="2"/>
      <c r="G37" s="2"/>
      <c r="H37" s="2"/>
      <c r="I37" s="2"/>
    </row>
    <row r="38" spans="1:9" ht="12.75">
      <c r="A38" s="2"/>
      <c r="B38" s="2"/>
      <c r="C38" s="2"/>
      <c r="D38" s="193"/>
      <c r="E38" s="2"/>
      <c r="F38" s="2"/>
      <c r="G38" s="2"/>
      <c r="H38" s="2"/>
      <c r="I38" s="2"/>
    </row>
    <row r="39" spans="1:9" ht="12.75">
      <c r="A39" s="2"/>
      <c r="B39" s="2"/>
      <c r="C39" s="2"/>
      <c r="D39" s="193"/>
      <c r="E39" s="2"/>
      <c r="F39" s="2"/>
      <c r="G39" s="2"/>
      <c r="H39" s="2"/>
      <c r="I39" s="2"/>
    </row>
    <row r="40" spans="1:9" ht="12.75">
      <c r="A40" s="2"/>
      <c r="B40" s="2"/>
      <c r="C40" s="2"/>
      <c r="D40" s="193"/>
      <c r="E40" s="2"/>
      <c r="F40" s="2"/>
      <c r="G40" s="2"/>
      <c r="H40" s="2"/>
      <c r="I40" s="2"/>
    </row>
    <row r="41" spans="1:9" ht="12.75">
      <c r="A41" s="2"/>
      <c r="B41" s="2"/>
      <c r="C41" s="2"/>
      <c r="D41" s="193"/>
      <c r="E41" s="2"/>
      <c r="F41" s="2"/>
      <c r="G41" s="2"/>
      <c r="H41" s="2"/>
      <c r="I41" s="2"/>
    </row>
    <row r="42" spans="1:9" ht="12.75">
      <c r="A42" s="2"/>
      <c r="B42" s="2"/>
      <c r="C42" s="2"/>
      <c r="D42" s="193"/>
      <c r="E42" s="2"/>
      <c r="F42" s="2"/>
      <c r="G42" s="2"/>
      <c r="H42" s="2"/>
      <c r="I42" s="2"/>
    </row>
    <row r="45" spans="2:13" ht="15">
      <c r="B45" s="60" t="str">
        <f>+Index!B19</f>
        <v>III.2. Faculty by time status</v>
      </c>
      <c r="C45" s="61"/>
      <c r="D45" s="62"/>
      <c r="E45" s="62"/>
      <c r="F45" s="62"/>
      <c r="G45" s="62"/>
      <c r="H45" s="62"/>
      <c r="I45" s="62"/>
      <c r="J45" s="62"/>
      <c r="K45" s="62"/>
      <c r="L45" s="62"/>
      <c r="M45" s="63"/>
    </row>
    <row r="46" spans="2:13" ht="12.75">
      <c r="B46" s="5"/>
      <c r="C46" s="5"/>
      <c r="D46" s="6"/>
      <c r="E46" s="6"/>
      <c r="F46" s="6"/>
      <c r="G46" s="6"/>
      <c r="H46" s="6"/>
      <c r="I46" s="6"/>
      <c r="J46" s="6"/>
      <c r="K46" s="6"/>
      <c r="L46" s="6"/>
      <c r="M46" s="6"/>
    </row>
    <row r="47" spans="2:13" ht="13.5" thickBot="1">
      <c r="B47" s="20" t="s">
        <v>61</v>
      </c>
      <c r="C47" s="26"/>
      <c r="D47" s="178" t="s">
        <v>92</v>
      </c>
      <c r="E47" s="21">
        <v>1980</v>
      </c>
      <c r="F47" s="21">
        <v>1985</v>
      </c>
      <c r="G47" s="21">
        <v>1990</v>
      </c>
      <c r="H47" s="21">
        <v>1995</v>
      </c>
      <c r="I47" s="21">
        <v>1996</v>
      </c>
      <c r="J47" s="21">
        <v>1997</v>
      </c>
      <c r="K47" s="21">
        <v>1998</v>
      </c>
      <c r="L47" s="21">
        <v>1999</v>
      </c>
      <c r="M47" s="22">
        <v>2000</v>
      </c>
    </row>
    <row r="48" spans="2:13" ht="12.75">
      <c r="B48" s="33" t="str">
        <f>+ca_1</f>
        <v>A. Private Institutions</v>
      </c>
      <c r="C48" s="74"/>
      <c r="D48" s="190"/>
      <c r="E48" s="410" t="s">
        <v>402</v>
      </c>
      <c r="F48" s="402" t="s">
        <v>402</v>
      </c>
      <c r="G48" s="444" t="s">
        <v>402</v>
      </c>
      <c r="H48" s="7">
        <f aca="true" t="shared" si="2" ref="H48:M48">SUM(H49:H51)</f>
        <v>8759</v>
      </c>
      <c r="I48" s="7">
        <f t="shared" si="2"/>
        <v>9892</v>
      </c>
      <c r="J48" s="7">
        <f t="shared" si="2"/>
        <v>9144</v>
      </c>
      <c r="K48" s="7">
        <f t="shared" si="2"/>
        <v>11166</v>
      </c>
      <c r="L48" s="7">
        <f t="shared" si="2"/>
        <v>10423</v>
      </c>
      <c r="M48" s="23">
        <f t="shared" si="2"/>
        <v>10610</v>
      </c>
    </row>
    <row r="49" spans="2:13" ht="12.75">
      <c r="B49" s="67"/>
      <c r="C49" s="65" t="str">
        <f>+ed_1</f>
        <v>1. Full time</v>
      </c>
      <c r="D49" s="179"/>
      <c r="E49" s="443"/>
      <c r="F49" s="443"/>
      <c r="G49" s="15"/>
      <c r="H49" s="15">
        <v>2328</v>
      </c>
      <c r="I49" s="15">
        <v>2129</v>
      </c>
      <c r="J49" s="15">
        <v>2663</v>
      </c>
      <c r="K49" s="15">
        <v>2496</v>
      </c>
      <c r="L49" s="15">
        <v>3037</v>
      </c>
      <c r="M49" s="102">
        <v>2714</v>
      </c>
    </row>
    <row r="50" spans="2:13" ht="12.75">
      <c r="B50" s="67"/>
      <c r="C50" s="65" t="str">
        <f>+ed_2</f>
        <v>2. Part time</v>
      </c>
      <c r="D50" s="179">
        <v>1</v>
      </c>
      <c r="E50" s="404"/>
      <c r="F50" s="404"/>
      <c r="G50" s="16"/>
      <c r="H50" s="16">
        <v>6431</v>
      </c>
      <c r="I50" s="16">
        <v>7763</v>
      </c>
      <c r="J50" s="16">
        <v>6481</v>
      </c>
      <c r="K50" s="16">
        <v>8670</v>
      </c>
      <c r="L50" s="16">
        <v>7386</v>
      </c>
      <c r="M50" s="103">
        <v>7896</v>
      </c>
    </row>
    <row r="51" spans="2:13" ht="12.75">
      <c r="B51" s="67"/>
      <c r="C51" s="65"/>
      <c r="D51" s="179"/>
      <c r="E51" s="405"/>
      <c r="F51" s="405"/>
      <c r="G51" s="25"/>
      <c r="H51" s="25"/>
      <c r="I51" s="25"/>
      <c r="J51" s="25"/>
      <c r="K51" s="25"/>
      <c r="L51" s="25"/>
      <c r="M51" s="104"/>
    </row>
    <row r="52" spans="2:13" ht="12.75">
      <c r="B52" s="34" t="str">
        <f>+ca_2</f>
        <v>B. Public Institutions</v>
      </c>
      <c r="C52" s="75"/>
      <c r="D52" s="172"/>
      <c r="E52" s="406" t="s">
        <v>400</v>
      </c>
      <c r="F52" s="406" t="s">
        <v>400</v>
      </c>
      <c r="G52" s="8">
        <f aca="true" t="shared" si="3" ref="G52:M52">SUM(G53:G55)</f>
        <v>11364</v>
      </c>
      <c r="H52" s="8">
        <f t="shared" si="3"/>
        <v>10755</v>
      </c>
      <c r="I52" s="8">
        <f t="shared" si="3"/>
        <v>10651</v>
      </c>
      <c r="J52" s="8">
        <f t="shared" si="3"/>
        <v>10430</v>
      </c>
      <c r="K52" s="8">
        <f t="shared" si="3"/>
        <v>13548</v>
      </c>
      <c r="L52" s="8">
        <f t="shared" si="3"/>
        <v>14484</v>
      </c>
      <c r="M52" s="24">
        <f t="shared" si="3"/>
        <v>15461</v>
      </c>
    </row>
    <row r="53" spans="2:13" ht="12.75">
      <c r="B53" s="67"/>
      <c r="C53" s="65" t="str">
        <f>+ed_1</f>
        <v>1. Full time</v>
      </c>
      <c r="D53" s="179"/>
      <c r="E53" s="403"/>
      <c r="F53" s="403"/>
      <c r="G53" s="15">
        <v>9370</v>
      </c>
      <c r="H53" s="15">
        <v>9181</v>
      </c>
      <c r="I53" s="15">
        <v>8778</v>
      </c>
      <c r="J53" s="15">
        <v>8214</v>
      </c>
      <c r="K53" s="15">
        <v>9947</v>
      </c>
      <c r="L53" s="15">
        <v>9398</v>
      </c>
      <c r="M53" s="102">
        <v>10689</v>
      </c>
    </row>
    <row r="54" spans="2:13" ht="12.75">
      <c r="B54" s="67"/>
      <c r="C54" s="65" t="str">
        <f>+ed_2</f>
        <v>2. Part time</v>
      </c>
      <c r="D54" s="179"/>
      <c r="E54" s="404"/>
      <c r="F54" s="404"/>
      <c r="G54" s="16">
        <v>1994</v>
      </c>
      <c r="H54" s="16">
        <v>1574</v>
      </c>
      <c r="I54" s="16">
        <v>1873</v>
      </c>
      <c r="J54" s="16">
        <v>2216</v>
      </c>
      <c r="K54" s="16">
        <v>3601</v>
      </c>
      <c r="L54" s="16">
        <v>5086</v>
      </c>
      <c r="M54" s="103">
        <v>4772</v>
      </c>
    </row>
    <row r="55" spans="2:13" ht="12.75">
      <c r="B55" s="67"/>
      <c r="C55" s="65">
        <f>+C51</f>
        <v>0</v>
      </c>
      <c r="D55" s="179"/>
      <c r="E55" s="405"/>
      <c r="F55" s="405"/>
      <c r="G55" s="300"/>
      <c r="H55" s="300"/>
      <c r="I55" s="300"/>
      <c r="J55" s="300"/>
      <c r="K55" s="300"/>
      <c r="L55" s="300"/>
      <c r="M55" s="301"/>
    </row>
    <row r="56" spans="1:13" ht="12.75">
      <c r="A56" s="2"/>
      <c r="B56" s="34" t="str">
        <f>+ca_3</f>
        <v>C.Total (private and public) </v>
      </c>
      <c r="C56" s="75"/>
      <c r="D56" s="172"/>
      <c r="E56" s="406" t="s">
        <v>400</v>
      </c>
      <c r="F56" s="406" t="s">
        <v>400</v>
      </c>
      <c r="G56" s="8">
        <v>11364</v>
      </c>
      <c r="H56" s="8">
        <v>19514</v>
      </c>
      <c r="I56" s="8">
        <v>20543</v>
      </c>
      <c r="J56" s="8">
        <v>19574</v>
      </c>
      <c r="K56" s="8">
        <v>24714</v>
      </c>
      <c r="L56" s="8">
        <v>24907</v>
      </c>
      <c r="M56" s="24">
        <v>26071</v>
      </c>
    </row>
    <row r="57" spans="1:13" ht="12.75">
      <c r="A57" s="2"/>
      <c r="B57" s="67"/>
      <c r="C57" s="65" t="str">
        <f>+ed_1</f>
        <v>1. Full time</v>
      </c>
      <c r="D57" s="182"/>
      <c r="E57" s="407"/>
      <c r="F57" s="407"/>
      <c r="G57" s="69">
        <v>9370</v>
      </c>
      <c r="H57" s="69">
        <v>11509</v>
      </c>
      <c r="I57" s="69">
        <v>10907</v>
      </c>
      <c r="J57" s="69">
        <v>10877</v>
      </c>
      <c r="K57" s="69">
        <v>12443</v>
      </c>
      <c r="L57" s="69">
        <v>12435</v>
      </c>
      <c r="M57" s="105">
        <v>13403</v>
      </c>
    </row>
    <row r="58" spans="1:13" ht="12.75">
      <c r="A58" s="2"/>
      <c r="B58" s="67"/>
      <c r="C58" s="65" t="str">
        <f>+ed_2</f>
        <v>2. Part time</v>
      </c>
      <c r="D58" s="182"/>
      <c r="E58" s="408"/>
      <c r="F58" s="408"/>
      <c r="G58" s="70">
        <v>1994</v>
      </c>
      <c r="H58" s="70">
        <v>8005</v>
      </c>
      <c r="I58" s="70">
        <v>9636</v>
      </c>
      <c r="J58" s="70">
        <v>8697</v>
      </c>
      <c r="K58" s="70">
        <v>12271</v>
      </c>
      <c r="L58" s="70">
        <v>12472</v>
      </c>
      <c r="M58" s="96">
        <v>12668</v>
      </c>
    </row>
    <row r="59" spans="1:13" ht="12.75">
      <c r="A59" s="2"/>
      <c r="B59" s="71"/>
      <c r="C59" s="89">
        <f>+C51</f>
        <v>0</v>
      </c>
      <c r="D59" s="191"/>
      <c r="E59" s="409"/>
      <c r="F59" s="409"/>
      <c r="G59" s="73"/>
      <c r="H59" s="73"/>
      <c r="I59" s="73"/>
      <c r="J59" s="73"/>
      <c r="K59" s="73"/>
      <c r="L59" s="73"/>
      <c r="M59" s="97"/>
    </row>
    <row r="60" spans="1:9" ht="12.75">
      <c r="A60" s="2"/>
      <c r="B60" s="10"/>
      <c r="C60" s="2"/>
      <c r="D60" s="193"/>
      <c r="E60" s="2"/>
      <c r="F60" s="2"/>
      <c r="G60" s="2"/>
      <c r="H60" s="2"/>
      <c r="I60" s="2"/>
    </row>
    <row r="61" spans="2:13" ht="12.75">
      <c r="B61" s="98" t="s">
        <v>139</v>
      </c>
      <c r="C61" s="99"/>
      <c r="D61" s="183"/>
      <c r="E61" s="100">
        <v>1980</v>
      </c>
      <c r="F61" s="100">
        <v>1985</v>
      </c>
      <c r="G61" s="100">
        <v>1990</v>
      </c>
      <c r="H61" s="100">
        <v>1995</v>
      </c>
      <c r="I61" s="100">
        <v>1996</v>
      </c>
      <c r="J61" s="100">
        <v>1997</v>
      </c>
      <c r="K61" s="100">
        <v>1998</v>
      </c>
      <c r="L61" s="100">
        <v>1999</v>
      </c>
      <c r="M61" s="101">
        <v>2000</v>
      </c>
    </row>
    <row r="62" spans="2:13" ht="30" customHeight="1">
      <c r="B62" s="133">
        <v>1</v>
      </c>
      <c r="C62" s="139" t="s">
        <v>131</v>
      </c>
      <c r="D62" s="80"/>
      <c r="E62" s="52" t="s">
        <v>400</v>
      </c>
      <c r="F62" s="52" t="s">
        <v>400</v>
      </c>
      <c r="G62" s="52" t="s">
        <v>400</v>
      </c>
      <c r="H62" s="52">
        <f aca="true" t="shared" si="4" ref="H62:M62">IF(H56&gt;0,H48/H56,"-")</f>
        <v>0.4488572307061597</v>
      </c>
      <c r="I62" s="52">
        <f t="shared" si="4"/>
        <v>0.4815265540573431</v>
      </c>
      <c r="J62" s="52">
        <f t="shared" si="4"/>
        <v>0.4671503014202514</v>
      </c>
      <c r="K62" s="52">
        <f t="shared" si="4"/>
        <v>0.4518086914299587</v>
      </c>
      <c r="L62" s="52">
        <f t="shared" si="4"/>
        <v>0.4184767334484282</v>
      </c>
      <c r="M62" s="53">
        <f t="shared" si="4"/>
        <v>0.4069655939549691</v>
      </c>
    </row>
    <row r="63" spans="2:13" ht="33" customHeight="1">
      <c r="B63" s="135">
        <v>2</v>
      </c>
      <c r="C63" s="140" t="s">
        <v>132</v>
      </c>
      <c r="D63" s="77"/>
      <c r="E63" s="45" t="s">
        <v>400</v>
      </c>
      <c r="F63" s="45" t="s">
        <v>400</v>
      </c>
      <c r="G63" s="45" t="s">
        <v>400</v>
      </c>
      <c r="H63" s="45">
        <f aca="true" t="shared" si="5" ref="H63:M63">+IF(H48&gt;0,H49/H48,"-")</f>
        <v>0.26578376527000797</v>
      </c>
      <c r="I63" s="45">
        <f t="shared" si="5"/>
        <v>0.21522442377678933</v>
      </c>
      <c r="J63" s="45">
        <f t="shared" si="5"/>
        <v>0.2912292213473316</v>
      </c>
      <c r="K63" s="45">
        <f t="shared" si="5"/>
        <v>0.22353573347662548</v>
      </c>
      <c r="L63" s="45">
        <f t="shared" si="5"/>
        <v>0.29137484409479036</v>
      </c>
      <c r="M63" s="46">
        <f t="shared" si="5"/>
        <v>0.25579641847313855</v>
      </c>
    </row>
    <row r="64" spans="2:13" ht="32.25" customHeight="1">
      <c r="B64" s="137">
        <v>3</v>
      </c>
      <c r="C64" s="177" t="s">
        <v>133</v>
      </c>
      <c r="D64" s="94"/>
      <c r="E64" s="49" t="s">
        <v>400</v>
      </c>
      <c r="F64" s="49" t="s">
        <v>400</v>
      </c>
      <c r="G64" s="49">
        <f aca="true" t="shared" si="6" ref="G64:M64">IF(G52&gt;0,G53/G52,"-")</f>
        <v>0.8245336149243224</v>
      </c>
      <c r="H64" s="49">
        <f t="shared" si="6"/>
        <v>0.8536494653649466</v>
      </c>
      <c r="I64" s="49">
        <f t="shared" si="6"/>
        <v>0.8241479673270116</v>
      </c>
      <c r="J64" s="49">
        <f t="shared" si="6"/>
        <v>0.787535953978907</v>
      </c>
      <c r="K64" s="49">
        <f t="shared" si="6"/>
        <v>0.7342043105993504</v>
      </c>
      <c r="L64" s="49">
        <f t="shared" si="6"/>
        <v>0.6488539077602872</v>
      </c>
      <c r="M64" s="50">
        <f t="shared" si="6"/>
        <v>0.6913524351594335</v>
      </c>
    </row>
    <row r="65" spans="1:14" ht="12.75">
      <c r="A65" s="2"/>
      <c r="B65" s="10"/>
      <c r="C65" s="5"/>
      <c r="D65" s="6"/>
      <c r="E65" s="5"/>
      <c r="F65" s="6"/>
      <c r="G65" s="6"/>
      <c r="H65" s="6"/>
      <c r="I65" s="6"/>
      <c r="J65" s="6"/>
      <c r="K65" s="6"/>
      <c r="L65" s="6"/>
      <c r="M65" s="6"/>
      <c r="N65" s="6"/>
    </row>
    <row r="66" spans="2:13" ht="11.25" customHeight="1">
      <c r="B66" s="219" t="s">
        <v>96</v>
      </c>
      <c r="C66" s="81"/>
      <c r="D66" s="82"/>
      <c r="E66" s="82"/>
      <c r="F66" s="82"/>
      <c r="G66" s="82"/>
      <c r="H66" s="82"/>
      <c r="I66" s="82"/>
      <c r="J66" s="82"/>
      <c r="K66" s="82"/>
      <c r="L66" s="82"/>
      <c r="M66" s="83"/>
    </row>
    <row r="67" spans="2:13" ht="11.25" customHeight="1">
      <c r="B67" s="373" t="s">
        <v>389</v>
      </c>
      <c r="C67" s="86" t="s">
        <v>98</v>
      </c>
      <c r="D67" s="87"/>
      <c r="E67" s="87"/>
      <c r="F67" s="87"/>
      <c r="G67" s="87"/>
      <c r="H67" s="87"/>
      <c r="I67" s="87"/>
      <c r="J67" s="87"/>
      <c r="K67" s="87"/>
      <c r="L67" s="87"/>
      <c r="M67" s="88"/>
    </row>
    <row r="68" spans="2:13" ht="13.5" customHeight="1">
      <c r="B68" s="200">
        <v>1</v>
      </c>
      <c r="C68" s="454" t="s">
        <v>376</v>
      </c>
      <c r="D68" s="455"/>
      <c r="E68" s="455"/>
      <c r="F68" s="455"/>
      <c r="G68" s="455"/>
      <c r="H68" s="455"/>
      <c r="I68" s="455"/>
      <c r="J68" s="455"/>
      <c r="K68" s="455"/>
      <c r="L68" s="455"/>
      <c r="M68" s="456"/>
    </row>
    <row r="69" spans="2:13" ht="13.5" customHeight="1">
      <c r="B69" s="217"/>
      <c r="C69" s="464"/>
      <c r="D69" s="465"/>
      <c r="E69" s="465"/>
      <c r="F69" s="465"/>
      <c r="G69" s="465"/>
      <c r="H69" s="465"/>
      <c r="I69" s="465"/>
      <c r="J69" s="465"/>
      <c r="K69" s="465"/>
      <c r="L69" s="465"/>
      <c r="M69" s="466"/>
    </row>
    <row r="70" spans="2:13" ht="13.5" customHeight="1">
      <c r="B70" s="218"/>
      <c r="C70" s="467"/>
      <c r="D70" s="468"/>
      <c r="E70" s="468"/>
      <c r="F70" s="468"/>
      <c r="G70" s="468"/>
      <c r="H70" s="468"/>
      <c r="I70" s="468"/>
      <c r="J70" s="468"/>
      <c r="K70" s="468"/>
      <c r="L70" s="468"/>
      <c r="M70" s="469"/>
    </row>
    <row r="71" spans="1:9" ht="12.75">
      <c r="A71" s="2"/>
      <c r="B71" s="2"/>
      <c r="C71" s="2"/>
      <c r="D71" s="193"/>
      <c r="E71" s="2"/>
      <c r="F71" s="2"/>
      <c r="G71" s="2"/>
      <c r="H71" s="2"/>
      <c r="I71" s="2"/>
    </row>
    <row r="72" spans="1:9" ht="12.75">
      <c r="A72" s="2"/>
      <c r="B72" s="2"/>
      <c r="C72" s="2"/>
      <c r="D72" s="193"/>
      <c r="E72" s="2"/>
      <c r="F72" s="2"/>
      <c r="G72" s="2"/>
      <c r="H72" s="2"/>
      <c r="I72" s="2"/>
    </row>
    <row r="73" spans="1:9" ht="12.75">
      <c r="A73" s="2"/>
      <c r="B73" s="2"/>
      <c r="C73" s="2"/>
      <c r="D73" s="193"/>
      <c r="E73" s="2"/>
      <c r="F73" s="2"/>
      <c r="G73" s="2"/>
      <c r="H73" s="2"/>
      <c r="I73" s="2"/>
    </row>
    <row r="74" spans="1:9" ht="12.75">
      <c r="A74" s="2"/>
      <c r="B74" s="2"/>
      <c r="C74" s="2"/>
      <c r="D74" s="193"/>
      <c r="E74" s="2"/>
      <c r="F74" s="2"/>
      <c r="G74" s="2"/>
      <c r="H74" s="2"/>
      <c r="I74" s="2"/>
    </row>
    <row r="75" spans="1:9" ht="12.75">
      <c r="A75" s="2"/>
      <c r="B75" s="2"/>
      <c r="C75" s="2"/>
      <c r="D75" s="193"/>
      <c r="E75" s="2"/>
      <c r="F75" s="2"/>
      <c r="G75" s="2"/>
      <c r="H75" s="2"/>
      <c r="I75" s="2"/>
    </row>
    <row r="76" spans="1:9" ht="12.75">
      <c r="A76" s="2"/>
      <c r="B76" s="2"/>
      <c r="C76" s="2"/>
      <c r="D76" s="193"/>
      <c r="E76" s="2"/>
      <c r="F76" s="2"/>
      <c r="G76" s="2"/>
      <c r="H76" s="2"/>
      <c r="I76" s="2"/>
    </row>
    <row r="77" spans="1:9" ht="12.75">
      <c r="A77" s="2"/>
      <c r="B77" s="2"/>
      <c r="C77" s="2"/>
      <c r="D77" s="193"/>
      <c r="E77" s="2"/>
      <c r="F77" s="2"/>
      <c r="G77" s="2"/>
      <c r="H77" s="2"/>
      <c r="I77" s="2"/>
    </row>
    <row r="78" spans="1:9" ht="12.75">
      <c r="A78" s="2"/>
      <c r="B78" s="2"/>
      <c r="C78" s="2"/>
      <c r="D78" s="193"/>
      <c r="E78" s="2"/>
      <c r="F78" s="2"/>
      <c r="G78" s="2"/>
      <c r="H78" s="2"/>
      <c r="I78" s="2"/>
    </row>
    <row r="79" spans="1:9" ht="12.75">
      <c r="A79" s="2"/>
      <c r="B79" s="2"/>
      <c r="C79" s="2"/>
      <c r="D79" s="193"/>
      <c r="E79" s="2"/>
      <c r="F79" s="2"/>
      <c r="G79" s="2"/>
      <c r="H79" s="2"/>
      <c r="I79" s="2"/>
    </row>
    <row r="80" spans="1:9" ht="12.75">
      <c r="A80" s="2"/>
      <c r="B80" s="2"/>
      <c r="C80" s="2"/>
      <c r="D80" s="193"/>
      <c r="E80" s="2"/>
      <c r="F80" s="2"/>
      <c r="G80" s="2"/>
      <c r="H80" s="2"/>
      <c r="I80" s="2"/>
    </row>
    <row r="81" spans="1:9" ht="12.75">
      <c r="A81" s="2"/>
      <c r="B81" s="2"/>
      <c r="C81" s="2"/>
      <c r="D81" s="193"/>
      <c r="E81" s="2"/>
      <c r="F81" s="2"/>
      <c r="G81" s="2"/>
      <c r="H81" s="2"/>
      <c r="I81" s="2"/>
    </row>
    <row r="84" spans="2:13" ht="15">
      <c r="B84" s="60" t="str">
        <f>+Index!B20</f>
        <v>III.3. Faculty by highest degree earned</v>
      </c>
      <c r="C84" s="61"/>
      <c r="D84" s="62"/>
      <c r="E84" s="62"/>
      <c r="F84" s="62"/>
      <c r="G84" s="62"/>
      <c r="H84" s="62"/>
      <c r="I84" s="62"/>
      <c r="J84" s="62"/>
      <c r="K84" s="62"/>
      <c r="L84" s="62"/>
      <c r="M84" s="63"/>
    </row>
    <row r="85" spans="2:13" ht="12.75">
      <c r="B85" s="5"/>
      <c r="C85" s="5"/>
      <c r="D85" s="6"/>
      <c r="E85" s="6"/>
      <c r="F85" s="6"/>
      <c r="G85" s="6"/>
      <c r="H85" s="6"/>
      <c r="I85" s="6"/>
      <c r="J85" s="6"/>
      <c r="K85" s="6"/>
      <c r="L85" s="6"/>
      <c r="M85" s="6"/>
    </row>
    <row r="86" spans="2:13" ht="13.5" thickBot="1">
      <c r="B86" s="20" t="s">
        <v>61</v>
      </c>
      <c r="C86" s="26"/>
      <c r="D86" s="178" t="s">
        <v>92</v>
      </c>
      <c r="E86" s="21">
        <v>1980</v>
      </c>
      <c r="F86" s="21">
        <v>1985</v>
      </c>
      <c r="G86" s="21">
        <v>1990</v>
      </c>
      <c r="H86" s="21">
        <v>1995</v>
      </c>
      <c r="I86" s="21">
        <v>1996</v>
      </c>
      <c r="J86" s="21">
        <v>1997</v>
      </c>
      <c r="K86" s="21">
        <v>1998</v>
      </c>
      <c r="L86" s="21">
        <v>1999</v>
      </c>
      <c r="M86" s="22">
        <v>2000</v>
      </c>
    </row>
    <row r="87" spans="2:13" ht="12.75">
      <c r="B87" s="33" t="str">
        <f>+ca_1</f>
        <v>A. Private Institutions</v>
      </c>
      <c r="C87" s="74"/>
      <c r="D87" s="190"/>
      <c r="E87" s="411" t="s">
        <v>402</v>
      </c>
      <c r="F87" s="7" t="s">
        <v>402</v>
      </c>
      <c r="G87" s="249" t="s">
        <v>402</v>
      </c>
      <c r="H87" s="249">
        <f aca="true" t="shared" si="7" ref="H87:M87">SUM(H88:H92)</f>
        <v>8809</v>
      </c>
      <c r="I87" s="249">
        <f t="shared" si="7"/>
        <v>9892</v>
      </c>
      <c r="J87" s="249">
        <f t="shared" si="7"/>
        <v>9144</v>
      </c>
      <c r="K87" s="249" t="s">
        <v>400</v>
      </c>
      <c r="L87" s="249">
        <f t="shared" si="7"/>
        <v>10423</v>
      </c>
      <c r="M87" s="250">
        <f t="shared" si="7"/>
        <v>10610</v>
      </c>
    </row>
    <row r="88" spans="2:13" ht="12.75">
      <c r="B88" s="67"/>
      <c r="C88" s="106" t="str">
        <f>+g_1</f>
        <v>1. Ph.D.</v>
      </c>
      <c r="D88" s="195">
        <v>1</v>
      </c>
      <c r="E88" s="311"/>
      <c r="F88" s="312"/>
      <c r="G88" s="412"/>
      <c r="H88" s="412">
        <v>1013</v>
      </c>
      <c r="I88" s="412">
        <v>5191</v>
      </c>
      <c r="J88" s="412">
        <v>3605</v>
      </c>
      <c r="K88" s="412"/>
      <c r="L88" s="412">
        <v>4596</v>
      </c>
      <c r="M88" s="413">
        <v>4844</v>
      </c>
    </row>
    <row r="89" spans="2:13" ht="12.75">
      <c r="B89" s="67"/>
      <c r="C89" s="106" t="str">
        <f>+g_2</f>
        <v>2. Master</v>
      </c>
      <c r="D89" s="195"/>
      <c r="E89" s="323"/>
      <c r="F89" s="324"/>
      <c r="G89" s="116"/>
      <c r="H89" s="116">
        <v>7796</v>
      </c>
      <c r="I89" s="116">
        <v>4701</v>
      </c>
      <c r="J89" s="116">
        <v>5539</v>
      </c>
      <c r="K89" s="116"/>
      <c r="L89" s="116">
        <v>5827</v>
      </c>
      <c r="M89" s="157">
        <v>5766</v>
      </c>
    </row>
    <row r="90" spans="2:13" ht="12.75">
      <c r="B90" s="67"/>
      <c r="C90" s="106" t="str">
        <f>+g_3</f>
        <v>3. First college degree</v>
      </c>
      <c r="D90" s="195"/>
      <c r="E90" s="323"/>
      <c r="F90" s="324"/>
      <c r="G90" s="116"/>
      <c r="H90" s="116">
        <v>0</v>
      </c>
      <c r="I90" s="116">
        <v>0</v>
      </c>
      <c r="J90" s="116">
        <v>0</v>
      </c>
      <c r="K90" s="116">
        <v>0</v>
      </c>
      <c r="L90" s="116">
        <v>0</v>
      </c>
      <c r="M90" s="157">
        <v>0</v>
      </c>
    </row>
    <row r="91" spans="2:13" ht="12.75">
      <c r="B91" s="67"/>
      <c r="C91" s="106" t="str">
        <f>+g_4</f>
        <v>4. Less than first college degree</v>
      </c>
      <c r="D91" s="195"/>
      <c r="E91" s="314"/>
      <c r="F91" s="315"/>
      <c r="G91" s="118"/>
      <c r="H91" s="118"/>
      <c r="I91" s="118"/>
      <c r="J91" s="118"/>
      <c r="K91" s="118"/>
      <c r="L91" s="118"/>
      <c r="M91" s="119"/>
    </row>
    <row r="92" spans="2:13" ht="12.75">
      <c r="B92" s="67"/>
      <c r="C92" s="106"/>
      <c r="D92" s="195"/>
      <c r="E92" s="237"/>
      <c r="F92" s="235"/>
      <c r="G92" s="114"/>
      <c r="H92" s="114"/>
      <c r="I92" s="114"/>
      <c r="J92" s="114"/>
      <c r="K92" s="114"/>
      <c r="L92" s="114"/>
      <c r="M92" s="115"/>
    </row>
    <row r="93" spans="2:13" ht="12.75">
      <c r="B93" s="34" t="str">
        <f>+ca_2</f>
        <v>B. Public Institutions</v>
      </c>
      <c r="C93" s="75"/>
      <c r="D93" s="172"/>
      <c r="E93" s="8" t="s">
        <v>400</v>
      </c>
      <c r="F93" s="8" t="s">
        <v>400</v>
      </c>
      <c r="G93" s="251">
        <f aca="true" t="shared" si="8" ref="G93:M93">SUM(G94:G98)</f>
        <v>10277</v>
      </c>
      <c r="H93" s="251">
        <f t="shared" si="8"/>
        <v>9271</v>
      </c>
      <c r="I93" s="251">
        <f t="shared" si="8"/>
        <v>8979</v>
      </c>
      <c r="J93" s="251">
        <f t="shared" si="8"/>
        <v>10430</v>
      </c>
      <c r="K93" s="251" t="s">
        <v>400</v>
      </c>
      <c r="L93" s="251">
        <f t="shared" si="8"/>
        <v>14484</v>
      </c>
      <c r="M93" s="123">
        <f t="shared" si="8"/>
        <v>15461</v>
      </c>
    </row>
    <row r="94" spans="2:13" ht="12.75">
      <c r="B94" s="67"/>
      <c r="C94" s="106" t="str">
        <f>+g_1</f>
        <v>1. Ph.D.</v>
      </c>
      <c r="D94" s="195"/>
      <c r="E94" s="222"/>
      <c r="F94" s="223"/>
      <c r="G94" s="399">
        <v>4470</v>
      </c>
      <c r="H94" s="399">
        <v>3195</v>
      </c>
      <c r="I94" s="399">
        <v>4693</v>
      </c>
      <c r="J94" s="399">
        <v>4253</v>
      </c>
      <c r="K94" s="399"/>
      <c r="L94" s="399">
        <v>5976</v>
      </c>
      <c r="M94" s="400">
        <v>6969</v>
      </c>
    </row>
    <row r="95" spans="2:13" ht="12.75">
      <c r="B95" s="67"/>
      <c r="C95" s="106" t="str">
        <f>+g_2</f>
        <v>2. Master</v>
      </c>
      <c r="D95" s="195"/>
      <c r="E95" s="226"/>
      <c r="F95" s="227"/>
      <c r="G95" s="414">
        <v>5807</v>
      </c>
      <c r="H95" s="414">
        <v>6076</v>
      </c>
      <c r="I95" s="414">
        <v>4286</v>
      </c>
      <c r="J95" s="414">
        <v>6177</v>
      </c>
      <c r="K95" s="414"/>
      <c r="L95" s="414">
        <v>8508</v>
      </c>
      <c r="M95" s="415">
        <v>8492</v>
      </c>
    </row>
    <row r="96" spans="2:13" ht="12.75">
      <c r="B96" s="67"/>
      <c r="C96" s="106" t="str">
        <f>+g_3</f>
        <v>3. First college degree</v>
      </c>
      <c r="D96" s="195"/>
      <c r="E96" s="226"/>
      <c r="F96" s="227"/>
      <c r="G96" s="272"/>
      <c r="H96" s="272">
        <v>0</v>
      </c>
      <c r="I96" s="272">
        <v>0</v>
      </c>
      <c r="J96" s="272">
        <v>0</v>
      </c>
      <c r="K96" s="272"/>
      <c r="L96" s="272">
        <v>0</v>
      </c>
      <c r="M96" s="273">
        <v>0</v>
      </c>
    </row>
    <row r="97" spans="2:13" ht="12.75">
      <c r="B97" s="67"/>
      <c r="C97" s="106" t="str">
        <f>+g_4</f>
        <v>4. Less than first college degree</v>
      </c>
      <c r="D97" s="195"/>
      <c r="E97" s="226"/>
      <c r="F97" s="227"/>
      <c r="G97" s="272"/>
      <c r="H97" s="272"/>
      <c r="I97" s="272"/>
      <c r="J97" s="272"/>
      <c r="K97" s="272"/>
      <c r="L97" s="272"/>
      <c r="M97" s="273"/>
    </row>
    <row r="98" spans="2:13" ht="12.75">
      <c r="B98" s="67"/>
      <c r="C98" s="106"/>
      <c r="D98" s="195"/>
      <c r="E98" s="228"/>
      <c r="F98" s="229"/>
      <c r="G98" s="275"/>
      <c r="H98" s="275"/>
      <c r="I98" s="275"/>
      <c r="J98" s="275"/>
      <c r="K98" s="275"/>
      <c r="L98" s="275"/>
      <c r="M98" s="276"/>
    </row>
    <row r="99" spans="2:13" ht="12.75">
      <c r="B99" s="34" t="str">
        <f>+ca_3</f>
        <v>C.Total (private and public) </v>
      </c>
      <c r="C99" s="75"/>
      <c r="D99" s="172"/>
      <c r="E99" s="8" t="s">
        <v>400</v>
      </c>
      <c r="F99" s="8" t="s">
        <v>400</v>
      </c>
      <c r="G99" s="251">
        <v>10277</v>
      </c>
      <c r="H99" s="251">
        <v>18080</v>
      </c>
      <c r="I99" s="251">
        <v>18871</v>
      </c>
      <c r="J99" s="251">
        <v>19574</v>
      </c>
      <c r="K99" s="251" t="s">
        <v>400</v>
      </c>
      <c r="L99" s="251">
        <f>SUM(L100:L104)</f>
        <v>24907</v>
      </c>
      <c r="M99" s="123">
        <f>SUM(M100:M104)</f>
        <v>26071</v>
      </c>
    </row>
    <row r="100" spans="1:13" ht="12.75">
      <c r="A100" s="2"/>
      <c r="B100" s="67"/>
      <c r="C100" s="106" t="str">
        <f>+g_1</f>
        <v>1. Ph.D.</v>
      </c>
      <c r="D100" s="182"/>
      <c r="E100" s="69">
        <f>+E88+E94</f>
        <v>0</v>
      </c>
      <c r="F100" s="69"/>
      <c r="G100" s="256">
        <v>4470</v>
      </c>
      <c r="H100" s="256">
        <v>4208</v>
      </c>
      <c r="I100" s="256">
        <v>9884</v>
      </c>
      <c r="J100" s="256">
        <v>7858</v>
      </c>
      <c r="K100" s="256"/>
      <c r="L100" s="256">
        <v>10572</v>
      </c>
      <c r="M100" s="296">
        <v>11813</v>
      </c>
    </row>
    <row r="101" spans="1:13" ht="12.75">
      <c r="A101" s="2"/>
      <c r="B101" s="67"/>
      <c r="C101" s="106" t="str">
        <f>+g_2</f>
        <v>2. Master</v>
      </c>
      <c r="D101" s="182"/>
      <c r="E101" s="69">
        <f>+E89+E95</f>
        <v>0</v>
      </c>
      <c r="F101" s="69"/>
      <c r="G101" s="256">
        <v>5807</v>
      </c>
      <c r="H101" s="256">
        <v>13872</v>
      </c>
      <c r="I101" s="256">
        <v>8987</v>
      </c>
      <c r="J101" s="256">
        <v>11716</v>
      </c>
      <c r="K101" s="256"/>
      <c r="L101" s="256">
        <v>14335</v>
      </c>
      <c r="M101" s="296">
        <v>14258</v>
      </c>
    </row>
    <row r="102" spans="1:13" ht="12.75">
      <c r="A102" s="2"/>
      <c r="B102" s="67"/>
      <c r="C102" s="106" t="str">
        <f>+g_3</f>
        <v>3. First college degree</v>
      </c>
      <c r="D102" s="182"/>
      <c r="E102" s="69">
        <f>+E90+E96</f>
        <v>0</v>
      </c>
      <c r="F102" s="69"/>
      <c r="G102" s="69"/>
      <c r="H102" s="69"/>
      <c r="I102" s="69"/>
      <c r="J102" s="69"/>
      <c r="K102" s="69"/>
      <c r="L102" s="69"/>
      <c r="M102" s="105"/>
    </row>
    <row r="103" spans="1:13" ht="12.75">
      <c r="A103" s="2"/>
      <c r="B103" s="67"/>
      <c r="C103" s="106" t="str">
        <f>+g_4</f>
        <v>4. Less than first college degree</v>
      </c>
      <c r="D103" s="182"/>
      <c r="E103" s="70">
        <f>+E91+E97</f>
        <v>0</v>
      </c>
      <c r="F103" s="70"/>
      <c r="G103" s="70"/>
      <c r="H103" s="70"/>
      <c r="I103" s="70"/>
      <c r="J103" s="70"/>
      <c r="K103" s="70"/>
      <c r="L103" s="70"/>
      <c r="M103" s="96"/>
    </row>
    <row r="104" spans="1:13" ht="12.75">
      <c r="A104" s="2"/>
      <c r="B104" s="71"/>
      <c r="C104" s="89">
        <f>+C92</f>
        <v>0</v>
      </c>
      <c r="D104" s="191"/>
      <c r="E104" s="73">
        <f>+E92+E97</f>
        <v>0</v>
      </c>
      <c r="F104" s="73"/>
      <c r="G104" s="73"/>
      <c r="H104" s="73"/>
      <c r="I104" s="73"/>
      <c r="J104" s="73"/>
      <c r="K104" s="73"/>
      <c r="L104" s="73"/>
      <c r="M104" s="97"/>
    </row>
    <row r="105" spans="1:9" ht="12.75">
      <c r="A105" s="2"/>
      <c r="B105" s="10"/>
      <c r="C105" s="2"/>
      <c r="D105" s="193"/>
      <c r="E105" s="2"/>
      <c r="F105" s="2"/>
      <c r="G105" s="2"/>
      <c r="H105" s="2"/>
      <c r="I105" s="2"/>
    </row>
    <row r="106" spans="2:13" ht="12.75">
      <c r="B106" s="98" t="s">
        <v>139</v>
      </c>
      <c r="C106" s="99"/>
      <c r="D106" s="183"/>
      <c r="E106" s="100">
        <v>1980</v>
      </c>
      <c r="F106" s="100">
        <v>1985</v>
      </c>
      <c r="G106" s="100">
        <v>1990</v>
      </c>
      <c r="H106" s="100">
        <v>1995</v>
      </c>
      <c r="I106" s="100">
        <v>1996</v>
      </c>
      <c r="J106" s="100">
        <v>1997</v>
      </c>
      <c r="K106" s="100">
        <v>1998</v>
      </c>
      <c r="L106" s="100">
        <v>1999</v>
      </c>
      <c r="M106" s="101">
        <v>2000</v>
      </c>
    </row>
    <row r="107" spans="2:13" ht="32.25" customHeight="1">
      <c r="B107" s="133">
        <v>1</v>
      </c>
      <c r="C107" s="139" t="s">
        <v>134</v>
      </c>
      <c r="D107" s="80"/>
      <c r="E107" s="52" t="s">
        <v>400</v>
      </c>
      <c r="F107" s="52" t="s">
        <v>400</v>
      </c>
      <c r="G107" s="52">
        <f aca="true" t="shared" si="9" ref="G107:M107">IF(G99&gt;0,+(G100+G101)/G99,"-")</f>
        <v>1</v>
      </c>
      <c r="H107" s="52">
        <f t="shared" si="9"/>
        <v>1</v>
      </c>
      <c r="I107" s="52">
        <f t="shared" si="9"/>
        <v>1</v>
      </c>
      <c r="J107" s="52">
        <f t="shared" si="9"/>
        <v>1</v>
      </c>
      <c r="K107" s="52" t="s">
        <v>400</v>
      </c>
      <c r="L107" s="52">
        <f t="shared" si="9"/>
        <v>1</v>
      </c>
      <c r="M107" s="53">
        <f t="shared" si="9"/>
        <v>1</v>
      </c>
    </row>
    <row r="108" spans="2:13" ht="39" customHeight="1">
      <c r="B108" s="135">
        <v>2</v>
      </c>
      <c r="C108" s="140" t="s">
        <v>135</v>
      </c>
      <c r="D108" s="77"/>
      <c r="E108" s="45" t="s">
        <v>400</v>
      </c>
      <c r="F108" s="45" t="s">
        <v>400</v>
      </c>
      <c r="G108" s="45" t="s">
        <v>400</v>
      </c>
      <c r="H108" s="45">
        <f aca="true" t="shared" si="10" ref="H108:M108">+IF(H87&gt;0,(H88+H89)/H87,"-")</f>
        <v>1</v>
      </c>
      <c r="I108" s="45">
        <f t="shared" si="10"/>
        <v>1</v>
      </c>
      <c r="J108" s="45">
        <f t="shared" si="10"/>
        <v>1</v>
      </c>
      <c r="K108" s="45" t="s">
        <v>400</v>
      </c>
      <c r="L108" s="45">
        <f t="shared" si="10"/>
        <v>1</v>
      </c>
      <c r="M108" s="46">
        <f t="shared" si="10"/>
        <v>1</v>
      </c>
    </row>
    <row r="109" spans="2:13" ht="36" customHeight="1">
      <c r="B109" s="137">
        <v>3</v>
      </c>
      <c r="C109" s="177" t="s">
        <v>136</v>
      </c>
      <c r="D109" s="94"/>
      <c r="E109" s="49" t="s">
        <v>400</v>
      </c>
      <c r="F109" s="49" t="s">
        <v>400</v>
      </c>
      <c r="G109" s="49">
        <f aca="true" t="shared" si="11" ref="G109:M109">IF(G93&gt;0,(G94+G95)/G93,"-")</f>
        <v>1</v>
      </c>
      <c r="H109" s="49">
        <f t="shared" si="11"/>
        <v>1</v>
      </c>
      <c r="I109" s="49">
        <f t="shared" si="11"/>
        <v>1</v>
      </c>
      <c r="J109" s="49">
        <f t="shared" si="11"/>
        <v>1</v>
      </c>
      <c r="K109" s="49" t="s">
        <v>400</v>
      </c>
      <c r="L109" s="49">
        <f t="shared" si="11"/>
        <v>1</v>
      </c>
      <c r="M109" s="50">
        <f t="shared" si="11"/>
        <v>1</v>
      </c>
    </row>
    <row r="110" spans="1:14" ht="12.75">
      <c r="A110" s="2"/>
      <c r="B110" s="10"/>
      <c r="C110" s="5"/>
      <c r="D110" s="6"/>
      <c r="E110" s="5"/>
      <c r="F110" s="6"/>
      <c r="G110" s="6"/>
      <c r="H110" s="6"/>
      <c r="I110" s="6"/>
      <c r="J110" s="6"/>
      <c r="K110" s="6"/>
      <c r="L110" s="6"/>
      <c r="M110" s="6"/>
      <c r="N110" s="6"/>
    </row>
    <row r="111" spans="2:13" ht="11.25" customHeight="1">
      <c r="B111" s="219" t="s">
        <v>96</v>
      </c>
      <c r="C111" s="81"/>
      <c r="D111" s="82"/>
      <c r="E111" s="82"/>
      <c r="F111" s="82"/>
      <c r="G111" s="82"/>
      <c r="H111" s="82"/>
      <c r="I111" s="82"/>
      <c r="J111" s="82"/>
      <c r="K111" s="82"/>
      <c r="L111" s="82"/>
      <c r="M111" s="83"/>
    </row>
    <row r="112" spans="2:13" ht="11.25" customHeight="1">
      <c r="B112" s="85" t="s">
        <v>97</v>
      </c>
      <c r="C112" s="86" t="s">
        <v>98</v>
      </c>
      <c r="D112" s="87"/>
      <c r="E112" s="87"/>
      <c r="F112" s="87"/>
      <c r="G112" s="87"/>
      <c r="H112" s="87"/>
      <c r="I112" s="87"/>
      <c r="J112" s="87"/>
      <c r="K112" s="87"/>
      <c r="L112" s="87"/>
      <c r="M112" s="88"/>
    </row>
    <row r="113" spans="2:13" ht="45.75" customHeight="1">
      <c r="B113" s="390">
        <v>1</v>
      </c>
      <c r="C113" s="454" t="s">
        <v>167</v>
      </c>
      <c r="D113" s="486"/>
      <c r="E113" s="486"/>
      <c r="F113" s="486"/>
      <c r="G113" s="486"/>
      <c r="H113" s="486"/>
      <c r="I113" s="486"/>
      <c r="J113" s="486"/>
      <c r="K113" s="486"/>
      <c r="L113" s="486"/>
      <c r="M113" s="487"/>
    </row>
    <row r="114" spans="2:13" ht="13.5" customHeight="1">
      <c r="B114" s="217"/>
      <c r="C114" s="464"/>
      <c r="D114" s="465"/>
      <c r="E114" s="465"/>
      <c r="F114" s="465"/>
      <c r="G114" s="465"/>
      <c r="H114" s="465"/>
      <c r="I114" s="465"/>
      <c r="J114" s="465"/>
      <c r="K114" s="465"/>
      <c r="L114" s="465"/>
      <c r="M114" s="466"/>
    </row>
    <row r="115" spans="2:13" ht="13.5" customHeight="1">
      <c r="B115" s="218"/>
      <c r="C115" s="467"/>
      <c r="D115" s="468"/>
      <c r="E115" s="468"/>
      <c r="F115" s="468"/>
      <c r="G115" s="468"/>
      <c r="H115" s="468"/>
      <c r="I115" s="468"/>
      <c r="J115" s="468"/>
      <c r="K115" s="468"/>
      <c r="L115" s="468"/>
      <c r="M115" s="469"/>
    </row>
    <row r="116" spans="1:9" ht="12.75">
      <c r="A116" s="2"/>
      <c r="B116" s="2"/>
      <c r="C116" s="2"/>
      <c r="D116" s="193"/>
      <c r="E116" s="2"/>
      <c r="F116" s="2"/>
      <c r="G116" s="2"/>
      <c r="H116" s="2"/>
      <c r="I116" s="2"/>
    </row>
    <row r="117" spans="1:9" ht="12.75">
      <c r="A117" s="2"/>
      <c r="B117" s="2"/>
      <c r="C117" s="2"/>
      <c r="D117" s="193"/>
      <c r="E117" s="2"/>
      <c r="F117" s="2"/>
      <c r="G117" s="2"/>
      <c r="H117" s="2"/>
      <c r="I117" s="2"/>
    </row>
    <row r="118" spans="1:9" ht="12.75">
      <c r="A118" s="2"/>
      <c r="B118" s="2"/>
      <c r="C118" s="2"/>
      <c r="D118" s="193"/>
      <c r="E118" s="2"/>
      <c r="F118" s="2"/>
      <c r="G118" s="2"/>
      <c r="H118" s="2"/>
      <c r="I118" s="2"/>
    </row>
    <row r="119" spans="1:9" ht="12.75">
      <c r="A119" s="2"/>
      <c r="B119" s="2"/>
      <c r="C119" s="2"/>
      <c r="D119" s="193"/>
      <c r="E119" s="2"/>
      <c r="F119" s="2"/>
      <c r="G119" s="2"/>
      <c r="H119" s="2"/>
      <c r="I119" s="2"/>
    </row>
    <row r="120" spans="1:9" ht="12.75">
      <c r="A120" s="2"/>
      <c r="B120" s="2"/>
      <c r="C120" s="2"/>
      <c r="D120" s="193"/>
      <c r="E120" s="2"/>
      <c r="F120" s="2"/>
      <c r="G120" s="2"/>
      <c r="H120" s="2"/>
      <c r="I120" s="2"/>
    </row>
    <row r="121" spans="1:9" ht="12.75">
      <c r="A121" s="2"/>
      <c r="B121" s="2"/>
      <c r="C121" s="2"/>
      <c r="D121" s="193"/>
      <c r="E121" s="2"/>
      <c r="F121" s="2"/>
      <c r="G121" s="2"/>
      <c r="H121" s="2"/>
      <c r="I121" s="2"/>
    </row>
    <row r="122" spans="1:9" ht="12.75">
      <c r="A122" s="2"/>
      <c r="B122" s="2"/>
      <c r="C122" s="2"/>
      <c r="D122" s="193"/>
      <c r="E122" s="2"/>
      <c r="F122" s="2"/>
      <c r="G122" s="2"/>
      <c r="H122" s="2"/>
      <c r="I122" s="2"/>
    </row>
    <row r="123" spans="1:9" ht="12.75">
      <c r="A123" s="2"/>
      <c r="B123" s="2"/>
      <c r="C123" s="2"/>
      <c r="D123" s="193"/>
      <c r="E123" s="2"/>
      <c r="F123" s="2"/>
      <c r="G123" s="2"/>
      <c r="H123" s="2"/>
      <c r="I123" s="2"/>
    </row>
    <row r="124" spans="1:9" ht="12.75">
      <c r="A124" s="2"/>
      <c r="B124" s="2"/>
      <c r="C124" s="2"/>
      <c r="D124" s="193"/>
      <c r="E124" s="2"/>
      <c r="F124" s="2"/>
      <c r="G124" s="2"/>
      <c r="H124" s="2"/>
      <c r="I124" s="2"/>
    </row>
    <row r="125" spans="1:9" ht="12.75">
      <c r="A125" s="2"/>
      <c r="B125" s="2"/>
      <c r="C125" s="2"/>
      <c r="D125" s="193"/>
      <c r="E125" s="2"/>
      <c r="F125" s="2"/>
      <c r="G125" s="2"/>
      <c r="H125" s="2"/>
      <c r="I125" s="2"/>
    </row>
    <row r="126" spans="1:9" ht="12.75">
      <c r="A126" s="2"/>
      <c r="B126" s="2"/>
      <c r="C126" s="2"/>
      <c r="D126" s="193"/>
      <c r="E126" s="2"/>
      <c r="F126" s="2"/>
      <c r="G126" s="2"/>
      <c r="H126" s="2"/>
      <c r="I126" s="2"/>
    </row>
    <row r="127" spans="1:9" ht="12.75">
      <c r="A127" s="2"/>
      <c r="B127" s="2"/>
      <c r="C127" s="2"/>
      <c r="D127" s="193"/>
      <c r="E127" s="2"/>
      <c r="F127" s="2"/>
      <c r="G127" s="2"/>
      <c r="H127" s="2"/>
      <c r="I127" s="2"/>
    </row>
  </sheetData>
  <mergeCells count="9">
    <mergeCell ref="C114:M114"/>
    <mergeCell ref="C115:M115"/>
    <mergeCell ref="C113:M113"/>
    <mergeCell ref="C69:M69"/>
    <mergeCell ref="C70:M70"/>
    <mergeCell ref="C31:M31"/>
    <mergeCell ref="C32:M32"/>
    <mergeCell ref="C68:M68"/>
    <mergeCell ref="C30:M30"/>
  </mergeCells>
  <printOptions horizontalCentered="1" verticalCentered="1"/>
  <pageMargins left="0.75" right="0.75" top="1" bottom="1" header="0" footer="0"/>
  <pageSetup horizontalDpi="600" verticalDpi="600" orientation="landscape" r:id="rId2"/>
  <rowBreaks count="2" manualBreakCount="2">
    <brk id="42" max="12" man="1"/>
    <brk id="81" max="12" man="1"/>
  </rowBreaks>
  <ignoredErrors>
    <ignoredError sqref="G52:M52 G93:J93" formulaRange="1"/>
    <ignoredError sqref="E6:G7 E48:G48 E87:G87" numberStoredAsText="1"/>
  </ignoredErrors>
  <drawing r:id="rId1"/>
</worksheet>
</file>

<file path=xl/worksheets/sheet5.xml><?xml version="1.0" encoding="utf-8"?>
<worksheet xmlns="http://schemas.openxmlformats.org/spreadsheetml/2006/main" xmlns:r="http://schemas.openxmlformats.org/officeDocument/2006/relationships">
  <sheetPr codeName="Hoja6"/>
  <dimension ref="A2:N65"/>
  <sheetViews>
    <sheetView showGridLines="0" showZeros="0" workbookViewId="0" topLeftCell="A1">
      <selection activeCell="O41" sqref="O41"/>
    </sheetView>
  </sheetViews>
  <sheetFormatPr defaultColWidth="9.140625" defaultRowHeight="12.75"/>
  <cols>
    <col min="1" max="1" width="1.7109375" style="0" customWidth="1"/>
    <col min="2" max="2" width="6.421875" style="0" customWidth="1"/>
    <col min="3" max="3" width="21.8515625" style="0" customWidth="1"/>
    <col min="4" max="4" width="5.28125" style="189" customWidth="1"/>
    <col min="5" max="13" width="9.57421875" style="0" customWidth="1"/>
    <col min="14" max="16384" width="11.421875" style="0" customWidth="1"/>
  </cols>
  <sheetData>
    <row r="2" spans="2:14" ht="15">
      <c r="B2" s="60" t="str">
        <f>+Index!B23</f>
        <v>IV.1. Funding by source</v>
      </c>
      <c r="C2" s="61"/>
      <c r="D2" s="62"/>
      <c r="E2" s="62"/>
      <c r="F2" s="62"/>
      <c r="G2" s="62"/>
      <c r="H2" s="62"/>
      <c r="I2" s="62"/>
      <c r="J2" s="62"/>
      <c r="K2" s="62"/>
      <c r="L2" s="62"/>
      <c r="M2" s="63"/>
      <c r="N2" s="6"/>
    </row>
    <row r="3" spans="2:13" ht="12.75">
      <c r="B3" s="5"/>
      <c r="C3" s="5"/>
      <c r="D3" s="6"/>
      <c r="E3" s="6"/>
      <c r="F3" s="6"/>
      <c r="G3" s="6"/>
      <c r="H3" s="6"/>
      <c r="I3" s="6"/>
      <c r="J3" s="6"/>
      <c r="K3" s="6"/>
      <c r="L3" s="6"/>
      <c r="M3" s="6"/>
    </row>
    <row r="4" spans="2:13" ht="13.5" thickBot="1">
      <c r="B4" s="20" t="s">
        <v>61</v>
      </c>
      <c r="C4" s="26"/>
      <c r="D4" s="178" t="s">
        <v>92</v>
      </c>
      <c r="E4" s="21">
        <v>1980</v>
      </c>
      <c r="F4" s="21">
        <v>1985</v>
      </c>
      <c r="G4" s="21">
        <v>1990</v>
      </c>
      <c r="H4" s="21">
        <v>1995</v>
      </c>
      <c r="I4" s="21">
        <v>1996</v>
      </c>
      <c r="J4" s="21">
        <v>1997</v>
      </c>
      <c r="K4" s="21">
        <v>1998</v>
      </c>
      <c r="L4" s="21">
        <v>1999</v>
      </c>
      <c r="M4" s="22">
        <v>2000</v>
      </c>
    </row>
    <row r="5" spans="2:13" s="128" customFormat="1" ht="15" customHeight="1">
      <c r="B5" s="33" t="str">
        <f>+ca_1</f>
        <v>A. Private Institutions</v>
      </c>
      <c r="C5" s="126"/>
      <c r="D5" s="196"/>
      <c r="E5" s="127" t="s">
        <v>400</v>
      </c>
      <c r="F5" s="127" t="s">
        <v>400</v>
      </c>
      <c r="G5" s="127" t="s">
        <v>400</v>
      </c>
      <c r="H5" s="127" t="s">
        <v>400</v>
      </c>
      <c r="I5" s="127" t="s">
        <v>400</v>
      </c>
      <c r="J5" s="127" t="s">
        <v>400</v>
      </c>
      <c r="K5" s="127" t="s">
        <v>400</v>
      </c>
      <c r="L5" s="127" t="s">
        <v>400</v>
      </c>
      <c r="M5" s="132" t="s">
        <v>400</v>
      </c>
    </row>
    <row r="6" spans="2:13" ht="12.75">
      <c r="B6" s="203" t="str">
        <f>+f_1</f>
        <v>1. Public funding</v>
      </c>
      <c r="C6" s="204"/>
      <c r="D6" s="195"/>
      <c r="E6" s="202" t="s">
        <v>400</v>
      </c>
      <c r="F6" s="202" t="s">
        <v>400</v>
      </c>
      <c r="G6" s="202" t="s">
        <v>400</v>
      </c>
      <c r="H6" s="202" t="s">
        <v>400</v>
      </c>
      <c r="I6" s="202" t="s">
        <v>400</v>
      </c>
      <c r="J6" s="202" t="s">
        <v>400</v>
      </c>
      <c r="K6" s="202" t="s">
        <v>400</v>
      </c>
      <c r="L6" s="202" t="s">
        <v>400</v>
      </c>
      <c r="M6" s="253" t="s">
        <v>400</v>
      </c>
    </row>
    <row r="7" spans="2:13" ht="12.75">
      <c r="B7" s="67" t="s">
        <v>147</v>
      </c>
      <c r="C7" s="106"/>
      <c r="D7" s="195"/>
      <c r="E7" s="147"/>
      <c r="F7" s="147"/>
      <c r="G7" s="147"/>
      <c r="H7" s="147"/>
      <c r="I7" s="147"/>
      <c r="J7" s="147"/>
      <c r="K7" s="147"/>
      <c r="L7" s="147"/>
      <c r="M7" s="148"/>
    </row>
    <row r="8" spans="2:13" ht="12.75">
      <c r="B8" s="67" t="s">
        <v>148</v>
      </c>
      <c r="C8" s="106"/>
      <c r="D8" s="195"/>
      <c r="E8" s="147"/>
      <c r="F8" s="147"/>
      <c r="G8" s="147"/>
      <c r="H8" s="147"/>
      <c r="I8" s="147"/>
      <c r="J8" s="147"/>
      <c r="K8" s="147"/>
      <c r="L8" s="147"/>
      <c r="M8" s="148"/>
    </row>
    <row r="9" spans="2:13" ht="12.75">
      <c r="B9" s="67" t="s">
        <v>149</v>
      </c>
      <c r="C9" s="106"/>
      <c r="D9" s="195"/>
      <c r="E9" s="147"/>
      <c r="F9" s="147"/>
      <c r="G9" s="147"/>
      <c r="H9" s="147"/>
      <c r="I9" s="147"/>
      <c r="J9" s="147"/>
      <c r="K9" s="147"/>
      <c r="L9" s="147"/>
      <c r="M9" s="148"/>
    </row>
    <row r="10" spans="2:13" ht="12.75">
      <c r="B10" s="203" t="str">
        <f>+f_2</f>
        <v>2. Private funding</v>
      </c>
      <c r="C10" s="204"/>
      <c r="D10" s="195"/>
      <c r="E10" s="151" t="s">
        <v>400</v>
      </c>
      <c r="F10" s="152" t="s">
        <v>400</v>
      </c>
      <c r="G10" s="152" t="s">
        <v>400</v>
      </c>
      <c r="H10" s="152" t="s">
        <v>400</v>
      </c>
      <c r="I10" s="152" t="s">
        <v>400</v>
      </c>
      <c r="J10" s="152" t="s">
        <v>400</v>
      </c>
      <c r="K10" s="152" t="s">
        <v>400</v>
      </c>
      <c r="L10" s="152" t="s">
        <v>400</v>
      </c>
      <c r="M10" s="123" t="s">
        <v>400</v>
      </c>
    </row>
    <row r="11" spans="2:13" ht="12.75">
      <c r="B11" s="67" t="str">
        <f>+f_3</f>
        <v>2.1. Tuition and fees</v>
      </c>
      <c r="C11" s="106"/>
      <c r="D11" s="195"/>
      <c r="E11" s="149"/>
      <c r="F11" s="149"/>
      <c r="G11" s="149"/>
      <c r="H11" s="149"/>
      <c r="I11" s="149"/>
      <c r="J11" s="149"/>
      <c r="K11" s="149"/>
      <c r="L11" s="149"/>
      <c r="M11" s="150"/>
    </row>
    <row r="12" spans="2:13" ht="12.75">
      <c r="B12" s="67" t="str">
        <f>+f_4</f>
        <v>2.2. Contracts and services</v>
      </c>
      <c r="C12" s="106"/>
      <c r="D12" s="195"/>
      <c r="E12" s="112"/>
      <c r="F12" s="112"/>
      <c r="G12" s="112"/>
      <c r="H12" s="112"/>
      <c r="I12" s="112"/>
      <c r="J12" s="112"/>
      <c r="K12" s="112"/>
      <c r="L12" s="112"/>
      <c r="M12" s="113"/>
    </row>
    <row r="13" spans="2:13" ht="12.75">
      <c r="B13" s="67" t="str">
        <f>+f_5</f>
        <v>2.3. Gifts</v>
      </c>
      <c r="C13" s="106"/>
      <c r="D13" s="195"/>
      <c r="E13" s="112"/>
      <c r="F13" s="112"/>
      <c r="G13" s="112"/>
      <c r="H13" s="112"/>
      <c r="I13" s="112"/>
      <c r="J13" s="112"/>
      <c r="K13" s="112"/>
      <c r="L13" s="112"/>
      <c r="M13" s="113"/>
    </row>
    <row r="14" spans="2:13" ht="12.75">
      <c r="B14" s="67" t="str">
        <f>+f_6</f>
        <v>2.4. Other</v>
      </c>
      <c r="C14" s="106"/>
      <c r="D14" s="195"/>
      <c r="E14" s="112"/>
      <c r="F14" s="112"/>
      <c r="G14" s="112"/>
      <c r="H14" s="112"/>
      <c r="I14" s="112"/>
      <c r="J14" s="112"/>
      <c r="K14" s="112"/>
      <c r="L14" s="112"/>
      <c r="M14" s="113"/>
    </row>
    <row r="15" spans="2:13" ht="12.75">
      <c r="B15" s="67"/>
      <c r="C15" s="106"/>
      <c r="D15" s="195"/>
      <c r="E15" s="112"/>
      <c r="F15" s="114"/>
      <c r="G15" s="114"/>
      <c r="H15" s="114"/>
      <c r="I15" s="114"/>
      <c r="J15" s="114"/>
      <c r="K15" s="114"/>
      <c r="L15" s="114"/>
      <c r="M15" s="115"/>
    </row>
    <row r="16" spans="2:13" s="128" customFormat="1" ht="12.75">
      <c r="B16" s="34" t="str">
        <f>+ca_2</f>
        <v>B. Public Institutions</v>
      </c>
      <c r="C16" s="129"/>
      <c r="D16" s="194"/>
      <c r="E16" s="130" t="s">
        <v>400</v>
      </c>
      <c r="F16" s="130" t="s">
        <v>400</v>
      </c>
      <c r="G16" s="130" t="s">
        <v>400</v>
      </c>
      <c r="H16" s="130" t="s">
        <v>400</v>
      </c>
      <c r="I16" s="130" t="s">
        <v>400</v>
      </c>
      <c r="J16" s="130" t="s">
        <v>400</v>
      </c>
      <c r="K16" s="130" t="s">
        <v>400</v>
      </c>
      <c r="L16" s="130" t="s">
        <v>400</v>
      </c>
      <c r="M16" s="131" t="s">
        <v>400</v>
      </c>
    </row>
    <row r="17" spans="2:13" ht="12.75">
      <c r="B17" s="203" t="str">
        <f>+f_1</f>
        <v>1. Public funding</v>
      </c>
      <c r="C17" s="204"/>
      <c r="D17" s="195"/>
      <c r="E17" s="202" t="s">
        <v>400</v>
      </c>
      <c r="F17" s="202" t="s">
        <v>400</v>
      </c>
      <c r="G17" s="158" t="s">
        <v>400</v>
      </c>
      <c r="H17" s="152" t="s">
        <v>400</v>
      </c>
      <c r="I17" s="152" t="s">
        <v>400</v>
      </c>
      <c r="J17" s="152" t="s">
        <v>400</v>
      </c>
      <c r="K17" s="152" t="s">
        <v>400</v>
      </c>
      <c r="L17" s="202" t="s">
        <v>400</v>
      </c>
      <c r="M17" s="253" t="s">
        <v>400</v>
      </c>
    </row>
    <row r="18" spans="2:13" ht="12.75">
      <c r="B18" s="67" t="str">
        <f>+B7</f>
        <v>1.1. Appropriations</v>
      </c>
      <c r="C18" s="106"/>
      <c r="D18" s="195"/>
      <c r="E18" s="147"/>
      <c r="F18" s="153"/>
      <c r="G18" s="205"/>
      <c r="H18" s="205"/>
      <c r="I18" s="205"/>
      <c r="J18" s="205"/>
      <c r="K18" s="205"/>
      <c r="L18" s="153"/>
      <c r="M18" s="155"/>
    </row>
    <row r="19" spans="2:13" ht="12.75">
      <c r="B19" s="67" t="str">
        <f>+B8</f>
        <v>1.2. Contracts and services</v>
      </c>
      <c r="C19" s="106"/>
      <c r="D19" s="195"/>
      <c r="E19" s="147"/>
      <c r="F19" s="153"/>
      <c r="G19" s="205"/>
      <c r="H19" s="205"/>
      <c r="I19" s="205"/>
      <c r="J19" s="205"/>
      <c r="K19" s="205"/>
      <c r="L19" s="153"/>
      <c r="M19" s="155"/>
    </row>
    <row r="20" spans="2:13" ht="12.75">
      <c r="B20" s="67" t="str">
        <f>+B9</f>
        <v>1.3. Research grants</v>
      </c>
      <c r="C20" s="106"/>
      <c r="D20" s="195"/>
      <c r="E20" s="147"/>
      <c r="F20" s="153"/>
      <c r="G20" s="154"/>
      <c r="H20" s="154"/>
      <c r="I20" s="154"/>
      <c r="J20" s="154"/>
      <c r="K20" s="154"/>
      <c r="L20" s="153"/>
      <c r="M20" s="155"/>
    </row>
    <row r="21" spans="2:13" ht="12.75">
      <c r="B21" s="203" t="str">
        <f>+f_2</f>
        <v>2. Private funding</v>
      </c>
      <c r="C21" s="204"/>
      <c r="D21" s="195"/>
      <c r="E21" s="151" t="s">
        <v>400</v>
      </c>
      <c r="F21" s="158" t="s">
        <v>400</v>
      </c>
      <c r="G21" s="158" t="s">
        <v>400</v>
      </c>
      <c r="H21" s="158" t="s">
        <v>400</v>
      </c>
      <c r="I21" s="158" t="s">
        <v>400</v>
      </c>
      <c r="J21" s="158" t="s">
        <v>400</v>
      </c>
      <c r="K21" s="158" t="s">
        <v>400</v>
      </c>
      <c r="L21" s="158" t="s">
        <v>400</v>
      </c>
      <c r="M21" s="159" t="s">
        <v>400</v>
      </c>
    </row>
    <row r="22" spans="2:13" ht="12.75">
      <c r="B22" s="67" t="str">
        <f>+f_3</f>
        <v>2.1. Tuition and fees</v>
      </c>
      <c r="C22" s="106"/>
      <c r="D22" s="195"/>
      <c r="E22" s="156"/>
      <c r="F22" s="116"/>
      <c r="G22" s="116"/>
      <c r="H22" s="116"/>
      <c r="I22" s="116"/>
      <c r="J22" s="116"/>
      <c r="K22" s="116"/>
      <c r="L22" s="116"/>
      <c r="M22" s="157"/>
    </row>
    <row r="23" spans="2:13" ht="12.75">
      <c r="B23" s="67" t="str">
        <f>+f_4</f>
        <v>2.2. Contracts and services</v>
      </c>
      <c r="C23" s="106"/>
      <c r="D23" s="195"/>
      <c r="E23" s="117"/>
      <c r="F23" s="118"/>
      <c r="G23" s="118"/>
      <c r="H23" s="118"/>
      <c r="I23" s="118"/>
      <c r="J23" s="118"/>
      <c r="K23" s="118"/>
      <c r="L23" s="118"/>
      <c r="M23" s="119"/>
    </row>
    <row r="24" spans="2:13" ht="12.75">
      <c r="B24" s="67" t="str">
        <f>+f_5</f>
        <v>2.3. Gifts</v>
      </c>
      <c r="C24" s="106"/>
      <c r="D24" s="195"/>
      <c r="E24" s="117"/>
      <c r="F24" s="118"/>
      <c r="G24" s="118"/>
      <c r="H24" s="118"/>
      <c r="I24" s="118"/>
      <c r="J24" s="118"/>
      <c r="K24" s="118"/>
      <c r="L24" s="118"/>
      <c r="M24" s="119"/>
    </row>
    <row r="25" spans="2:13" ht="12.75">
      <c r="B25" s="67" t="str">
        <f>+f_6</f>
        <v>2.4. Other</v>
      </c>
      <c r="C25" s="106"/>
      <c r="D25" s="195"/>
      <c r="E25" s="117"/>
      <c r="F25" s="118"/>
      <c r="G25" s="118"/>
      <c r="H25" s="118"/>
      <c r="I25" s="118"/>
      <c r="J25" s="118"/>
      <c r="K25" s="118"/>
      <c r="L25" s="118"/>
      <c r="M25" s="119"/>
    </row>
    <row r="26" spans="2:13" ht="12.75">
      <c r="B26" s="67"/>
      <c r="C26" s="106"/>
      <c r="D26" s="195"/>
      <c r="E26" s="120"/>
      <c r="F26" s="121"/>
      <c r="G26" s="121"/>
      <c r="H26" s="121"/>
      <c r="I26" s="121"/>
      <c r="J26" s="121"/>
      <c r="K26" s="121"/>
      <c r="L26" s="121"/>
      <c r="M26" s="122"/>
    </row>
    <row r="27" spans="2:13" s="128" customFormat="1" ht="12.75">
      <c r="B27" s="34" t="str">
        <f>+ca_3</f>
        <v>C.Total (private and public) </v>
      </c>
      <c r="C27" s="129"/>
      <c r="D27" s="194"/>
      <c r="E27" s="130" t="s">
        <v>400</v>
      </c>
      <c r="F27" s="130" t="s">
        <v>400</v>
      </c>
      <c r="G27" s="130" t="s">
        <v>400</v>
      </c>
      <c r="H27" s="130" t="s">
        <v>400</v>
      </c>
      <c r="I27" s="130" t="s">
        <v>400</v>
      </c>
      <c r="J27" s="130" t="s">
        <v>400</v>
      </c>
      <c r="K27" s="130" t="s">
        <v>400</v>
      </c>
      <c r="L27" s="130" t="s">
        <v>400</v>
      </c>
      <c r="M27" s="131" t="s">
        <v>400</v>
      </c>
    </row>
    <row r="28" spans="1:13" ht="12.75">
      <c r="A28" s="2"/>
      <c r="B28" s="203" t="str">
        <f>+f_1</f>
        <v>1. Public funding</v>
      </c>
      <c r="C28" s="106"/>
      <c r="D28" s="182"/>
      <c r="E28" s="124" t="s">
        <v>400</v>
      </c>
      <c r="F28" s="124" t="s">
        <v>400</v>
      </c>
      <c r="G28" s="124" t="s">
        <v>400</v>
      </c>
      <c r="H28" s="124" t="s">
        <v>400</v>
      </c>
      <c r="I28" s="124" t="s">
        <v>400</v>
      </c>
      <c r="J28" s="124" t="s">
        <v>400</v>
      </c>
      <c r="K28" s="124" t="s">
        <v>400</v>
      </c>
      <c r="L28" s="124" t="s">
        <v>400</v>
      </c>
      <c r="M28" s="391" t="s">
        <v>400</v>
      </c>
    </row>
    <row r="29" spans="1:13" ht="12.75">
      <c r="A29" s="2"/>
      <c r="B29" s="67" t="str">
        <f>+B7</f>
        <v>1.1. Appropriations</v>
      </c>
      <c r="C29" s="106"/>
      <c r="D29" s="182"/>
      <c r="E29" s="124">
        <f>+E7+E18</f>
        <v>0</v>
      </c>
      <c r="F29" s="124">
        <f aca="true" t="shared" si="0" ref="F29:M29">+F7+F18</f>
        <v>0</v>
      </c>
      <c r="G29" s="124">
        <f t="shared" si="0"/>
        <v>0</v>
      </c>
      <c r="H29" s="124">
        <f t="shared" si="0"/>
        <v>0</v>
      </c>
      <c r="I29" s="124">
        <f t="shared" si="0"/>
        <v>0</v>
      </c>
      <c r="J29" s="124">
        <f t="shared" si="0"/>
        <v>0</v>
      </c>
      <c r="K29" s="124">
        <f t="shared" si="0"/>
        <v>0</v>
      </c>
      <c r="L29" s="124">
        <f t="shared" si="0"/>
        <v>0</v>
      </c>
      <c r="M29" s="391">
        <f t="shared" si="0"/>
        <v>0</v>
      </c>
    </row>
    <row r="30" spans="1:13" ht="12.75">
      <c r="A30" s="2"/>
      <c r="B30" s="67" t="str">
        <f>+B8</f>
        <v>1.2. Contracts and services</v>
      </c>
      <c r="C30" s="106"/>
      <c r="D30" s="182"/>
      <c r="E30" s="124">
        <f aca="true" t="shared" si="1" ref="E30:M36">+E8+E19</f>
        <v>0</v>
      </c>
      <c r="F30" s="124">
        <f t="shared" si="1"/>
        <v>0</v>
      </c>
      <c r="G30" s="124">
        <f t="shared" si="1"/>
        <v>0</v>
      </c>
      <c r="H30" s="124">
        <f t="shared" si="1"/>
        <v>0</v>
      </c>
      <c r="I30" s="124">
        <f t="shared" si="1"/>
        <v>0</v>
      </c>
      <c r="J30" s="124">
        <f t="shared" si="1"/>
        <v>0</v>
      </c>
      <c r="K30" s="124">
        <f t="shared" si="1"/>
        <v>0</v>
      </c>
      <c r="L30" s="124">
        <f t="shared" si="1"/>
        <v>0</v>
      </c>
      <c r="M30" s="391">
        <f t="shared" si="1"/>
        <v>0</v>
      </c>
    </row>
    <row r="31" spans="1:13" ht="12.75">
      <c r="A31" s="2"/>
      <c r="B31" s="67" t="str">
        <f>+B9</f>
        <v>1.3. Research grants</v>
      </c>
      <c r="C31" s="106"/>
      <c r="D31" s="182"/>
      <c r="E31" s="124">
        <f t="shared" si="1"/>
        <v>0</v>
      </c>
      <c r="F31" s="124">
        <f t="shared" si="1"/>
        <v>0</v>
      </c>
      <c r="G31" s="124">
        <f t="shared" si="1"/>
        <v>0</v>
      </c>
      <c r="H31" s="124">
        <f t="shared" si="1"/>
        <v>0</v>
      </c>
      <c r="I31" s="124">
        <f t="shared" si="1"/>
        <v>0</v>
      </c>
      <c r="J31" s="124">
        <f t="shared" si="1"/>
        <v>0</v>
      </c>
      <c r="K31" s="124">
        <f t="shared" si="1"/>
        <v>0</v>
      </c>
      <c r="L31" s="124">
        <f t="shared" si="1"/>
        <v>0</v>
      </c>
      <c r="M31" s="391">
        <f t="shared" si="1"/>
        <v>0</v>
      </c>
    </row>
    <row r="32" spans="1:13" ht="12.75">
      <c r="A32" s="2"/>
      <c r="B32" s="203" t="str">
        <f>+f_2</f>
        <v>2. Private funding</v>
      </c>
      <c r="C32" s="106"/>
      <c r="D32" s="182"/>
      <c r="E32" s="124" t="s">
        <v>400</v>
      </c>
      <c r="F32" s="124" t="s">
        <v>400</v>
      </c>
      <c r="G32" s="124" t="s">
        <v>400</v>
      </c>
      <c r="H32" s="124" t="s">
        <v>400</v>
      </c>
      <c r="I32" s="124" t="s">
        <v>400</v>
      </c>
      <c r="J32" s="124" t="s">
        <v>400</v>
      </c>
      <c r="K32" s="124" t="s">
        <v>400</v>
      </c>
      <c r="L32" s="124" t="s">
        <v>400</v>
      </c>
      <c r="M32" s="391" t="s">
        <v>400</v>
      </c>
    </row>
    <row r="33" spans="1:13" ht="12.75">
      <c r="A33" s="2"/>
      <c r="B33" s="67" t="str">
        <f>+f_3</f>
        <v>2.1. Tuition and fees</v>
      </c>
      <c r="C33" s="106"/>
      <c r="D33" s="182"/>
      <c r="E33" s="124">
        <f t="shared" si="1"/>
        <v>0</v>
      </c>
      <c r="F33" s="124">
        <f t="shared" si="1"/>
        <v>0</v>
      </c>
      <c r="G33" s="124">
        <f t="shared" si="1"/>
        <v>0</v>
      </c>
      <c r="H33" s="124">
        <f t="shared" si="1"/>
        <v>0</v>
      </c>
      <c r="I33" s="124">
        <f t="shared" si="1"/>
        <v>0</v>
      </c>
      <c r="J33" s="124">
        <f t="shared" si="1"/>
        <v>0</v>
      </c>
      <c r="K33" s="124">
        <f t="shared" si="1"/>
        <v>0</v>
      </c>
      <c r="L33" s="124">
        <f t="shared" si="1"/>
        <v>0</v>
      </c>
      <c r="M33" s="391">
        <f t="shared" si="1"/>
        <v>0</v>
      </c>
    </row>
    <row r="34" spans="1:13" ht="12.75">
      <c r="A34" s="2"/>
      <c r="B34" s="67" t="str">
        <f>+f_4</f>
        <v>2.2. Contracts and services</v>
      </c>
      <c r="C34" s="106"/>
      <c r="D34" s="182"/>
      <c r="E34" s="124">
        <f t="shared" si="1"/>
        <v>0</v>
      </c>
      <c r="F34" s="124">
        <f t="shared" si="1"/>
        <v>0</v>
      </c>
      <c r="G34" s="124">
        <f t="shared" si="1"/>
        <v>0</v>
      </c>
      <c r="H34" s="124">
        <f t="shared" si="1"/>
        <v>0</v>
      </c>
      <c r="I34" s="124">
        <f t="shared" si="1"/>
        <v>0</v>
      </c>
      <c r="J34" s="124">
        <f t="shared" si="1"/>
        <v>0</v>
      </c>
      <c r="K34" s="124">
        <f t="shared" si="1"/>
        <v>0</v>
      </c>
      <c r="L34" s="124">
        <f t="shared" si="1"/>
        <v>0</v>
      </c>
      <c r="M34" s="391">
        <f t="shared" si="1"/>
        <v>0</v>
      </c>
    </row>
    <row r="35" spans="1:13" ht="12.75">
      <c r="A35" s="2"/>
      <c r="B35" s="67" t="str">
        <f>+f_5</f>
        <v>2.3. Gifts</v>
      </c>
      <c r="C35" s="106"/>
      <c r="D35" s="182"/>
      <c r="E35" s="124">
        <f t="shared" si="1"/>
        <v>0</v>
      </c>
      <c r="F35" s="124">
        <f t="shared" si="1"/>
        <v>0</v>
      </c>
      <c r="G35" s="124">
        <f t="shared" si="1"/>
        <v>0</v>
      </c>
      <c r="H35" s="124">
        <f t="shared" si="1"/>
        <v>0</v>
      </c>
      <c r="I35" s="124">
        <f t="shared" si="1"/>
        <v>0</v>
      </c>
      <c r="J35" s="124">
        <f t="shared" si="1"/>
        <v>0</v>
      </c>
      <c r="K35" s="124">
        <f t="shared" si="1"/>
        <v>0</v>
      </c>
      <c r="L35" s="124">
        <f t="shared" si="1"/>
        <v>0</v>
      </c>
      <c r="M35" s="391">
        <f t="shared" si="1"/>
        <v>0</v>
      </c>
    </row>
    <row r="36" spans="1:13" ht="12.75">
      <c r="A36" s="2"/>
      <c r="B36" s="67" t="str">
        <f>+f_6</f>
        <v>2.4. Other</v>
      </c>
      <c r="C36" s="106"/>
      <c r="D36" s="182"/>
      <c r="E36" s="124">
        <f t="shared" si="1"/>
        <v>0</v>
      </c>
      <c r="F36" s="124">
        <f t="shared" si="1"/>
        <v>0</v>
      </c>
      <c r="G36" s="124">
        <f t="shared" si="1"/>
        <v>0</v>
      </c>
      <c r="H36" s="124">
        <f t="shared" si="1"/>
        <v>0</v>
      </c>
      <c r="I36" s="124">
        <f t="shared" si="1"/>
        <v>0</v>
      </c>
      <c r="J36" s="124">
        <f t="shared" si="1"/>
        <v>0</v>
      </c>
      <c r="K36" s="124">
        <f t="shared" si="1"/>
        <v>0</v>
      </c>
      <c r="L36" s="124">
        <f t="shared" si="1"/>
        <v>0</v>
      </c>
      <c r="M36" s="391">
        <f t="shared" si="1"/>
        <v>0</v>
      </c>
    </row>
    <row r="37" spans="1:13" ht="12.75">
      <c r="A37" s="2"/>
      <c r="B37" s="71"/>
      <c r="C37" s="108"/>
      <c r="D37" s="191"/>
      <c r="E37" s="125"/>
      <c r="F37" s="125"/>
      <c r="G37" s="125"/>
      <c r="H37" s="125"/>
      <c r="I37" s="125"/>
      <c r="J37" s="125"/>
      <c r="K37" s="125"/>
      <c r="L37" s="125"/>
      <c r="M37" s="392"/>
    </row>
    <row r="38" spans="1:9" ht="12.75">
      <c r="A38" s="2"/>
      <c r="B38" s="10"/>
      <c r="C38" s="2"/>
      <c r="D38" s="193"/>
      <c r="E38" s="2"/>
      <c r="F38" s="2"/>
      <c r="G38" s="2"/>
      <c r="H38" s="2"/>
      <c r="I38" s="2"/>
    </row>
    <row r="39" spans="2:13" ht="12.75">
      <c r="B39" s="98" t="s">
        <v>139</v>
      </c>
      <c r="C39" s="99"/>
      <c r="D39" s="183"/>
      <c r="E39" s="100">
        <v>1980</v>
      </c>
      <c r="F39" s="100">
        <v>1985</v>
      </c>
      <c r="G39" s="100">
        <v>1990</v>
      </c>
      <c r="H39" s="100">
        <v>1995</v>
      </c>
      <c r="I39" s="100">
        <v>1996</v>
      </c>
      <c r="J39" s="100">
        <v>1997</v>
      </c>
      <c r="K39" s="100">
        <v>1998</v>
      </c>
      <c r="L39" s="100">
        <v>1999</v>
      </c>
      <c r="M39" s="101">
        <v>2000</v>
      </c>
    </row>
    <row r="40" spans="2:13" ht="23.25" customHeight="1">
      <c r="B40" s="133">
        <v>1</v>
      </c>
      <c r="C40" s="139" t="s">
        <v>154</v>
      </c>
      <c r="D40" s="80"/>
      <c r="E40" s="52" t="s">
        <v>400</v>
      </c>
      <c r="F40" s="52" t="s">
        <v>400</v>
      </c>
      <c r="G40" s="52" t="s">
        <v>400</v>
      </c>
      <c r="H40" s="52" t="s">
        <v>400</v>
      </c>
      <c r="I40" s="52" t="s">
        <v>400</v>
      </c>
      <c r="J40" s="52" t="s">
        <v>400</v>
      </c>
      <c r="K40" s="52" t="s">
        <v>400</v>
      </c>
      <c r="L40" s="52" t="s">
        <v>400</v>
      </c>
      <c r="M40" s="53" t="s">
        <v>400</v>
      </c>
    </row>
    <row r="41" spans="2:13" ht="48.75" customHeight="1">
      <c r="B41" s="135">
        <v>2</v>
      </c>
      <c r="C41" s="140" t="s">
        <v>155</v>
      </c>
      <c r="D41" s="77"/>
      <c r="E41" s="45" t="s">
        <v>400</v>
      </c>
      <c r="F41" s="45" t="s">
        <v>400</v>
      </c>
      <c r="G41" s="45" t="s">
        <v>400</v>
      </c>
      <c r="H41" s="45" t="s">
        <v>400</v>
      </c>
      <c r="I41" s="45" t="s">
        <v>400</v>
      </c>
      <c r="J41" s="45" t="s">
        <v>400</v>
      </c>
      <c r="K41" s="45" t="s">
        <v>400</v>
      </c>
      <c r="L41" s="45" t="s">
        <v>400</v>
      </c>
      <c r="M41" s="46" t="s">
        <v>400</v>
      </c>
    </row>
    <row r="42" spans="2:13" ht="48.75" customHeight="1">
      <c r="B42" s="137">
        <v>3</v>
      </c>
      <c r="C42" s="177" t="s">
        <v>153</v>
      </c>
      <c r="D42" s="94"/>
      <c r="E42" s="49" t="s">
        <v>400</v>
      </c>
      <c r="F42" s="49" t="s">
        <v>400</v>
      </c>
      <c r="G42" s="49" t="s">
        <v>400</v>
      </c>
      <c r="H42" s="49" t="s">
        <v>400</v>
      </c>
      <c r="I42" s="49" t="s">
        <v>400</v>
      </c>
      <c r="J42" s="49" t="s">
        <v>400</v>
      </c>
      <c r="K42" s="49" t="s">
        <v>400</v>
      </c>
      <c r="L42" s="49" t="s">
        <v>400</v>
      </c>
      <c r="M42" s="50" t="s">
        <v>400</v>
      </c>
    </row>
    <row r="43" spans="1:14" ht="12.75">
      <c r="A43" s="2"/>
      <c r="B43" s="10"/>
      <c r="C43" s="5"/>
      <c r="D43" s="6"/>
      <c r="E43" s="5"/>
      <c r="F43" s="6"/>
      <c r="G43" s="6"/>
      <c r="H43" s="6"/>
      <c r="I43" s="6"/>
      <c r="J43" s="6"/>
      <c r="K43" s="6"/>
      <c r="L43" s="6"/>
      <c r="M43" s="6"/>
      <c r="N43" s="6"/>
    </row>
    <row r="44" spans="2:13" ht="11.25" customHeight="1">
      <c r="B44" s="84" t="s">
        <v>96</v>
      </c>
      <c r="C44" s="81"/>
      <c r="D44" s="82"/>
      <c r="E44" s="82"/>
      <c r="F44" s="82"/>
      <c r="G44" s="82"/>
      <c r="H44" s="82"/>
      <c r="I44" s="82"/>
      <c r="J44" s="82"/>
      <c r="K44" s="82"/>
      <c r="L44" s="82"/>
      <c r="M44" s="83"/>
    </row>
    <row r="45" spans="2:13" ht="11.25" customHeight="1">
      <c r="B45" s="85" t="s">
        <v>97</v>
      </c>
      <c r="C45" s="86" t="s">
        <v>98</v>
      </c>
      <c r="D45" s="87"/>
      <c r="E45" s="87"/>
      <c r="F45" s="87"/>
      <c r="G45" s="87"/>
      <c r="H45" s="87"/>
      <c r="I45" s="87"/>
      <c r="J45" s="87"/>
      <c r="K45" s="87"/>
      <c r="L45" s="87"/>
      <c r="M45" s="88"/>
    </row>
    <row r="46" spans="2:13" ht="13.5" customHeight="1">
      <c r="B46" s="79"/>
      <c r="C46" s="51"/>
      <c r="D46" s="80"/>
      <c r="E46" s="80"/>
      <c r="F46" s="80"/>
      <c r="G46" s="80"/>
      <c r="H46" s="80"/>
      <c r="I46" s="80"/>
      <c r="J46" s="80"/>
      <c r="K46" s="80"/>
      <c r="L46" s="80"/>
      <c r="M46" s="91"/>
    </row>
    <row r="47" spans="2:13" ht="13.5" customHeight="1">
      <c r="B47" s="76"/>
      <c r="C47" s="44"/>
      <c r="D47" s="77"/>
      <c r="E47" s="77"/>
      <c r="F47" s="77"/>
      <c r="G47" s="77"/>
      <c r="H47" s="77"/>
      <c r="I47" s="77"/>
      <c r="J47" s="77"/>
      <c r="K47" s="77"/>
      <c r="L47" s="77"/>
      <c r="M47" s="92"/>
    </row>
    <row r="48" spans="2:13" ht="13.5" customHeight="1">
      <c r="B48" s="76"/>
      <c r="C48" s="44"/>
      <c r="D48" s="77"/>
      <c r="E48" s="77"/>
      <c r="F48" s="77"/>
      <c r="G48" s="77"/>
      <c r="H48" s="77"/>
      <c r="I48" s="77"/>
      <c r="J48" s="77"/>
      <c r="K48" s="77"/>
      <c r="L48" s="77"/>
      <c r="M48" s="92"/>
    </row>
    <row r="49" spans="2:13" ht="13.5" customHeight="1">
      <c r="B49" s="76"/>
      <c r="C49" s="44"/>
      <c r="D49" s="77"/>
      <c r="E49" s="77"/>
      <c r="F49" s="77"/>
      <c r="G49" s="77"/>
      <c r="H49" s="77"/>
      <c r="I49" s="77"/>
      <c r="J49" s="77"/>
      <c r="K49" s="77"/>
      <c r="L49" s="77"/>
      <c r="M49" s="92"/>
    </row>
    <row r="50" spans="2:13" ht="13.5" customHeight="1">
      <c r="B50" s="76"/>
      <c r="C50" s="44"/>
      <c r="D50" s="77"/>
      <c r="E50" s="77"/>
      <c r="F50" s="77"/>
      <c r="G50" s="77"/>
      <c r="H50" s="77"/>
      <c r="I50" s="77"/>
      <c r="J50" s="77"/>
      <c r="K50" s="77"/>
      <c r="L50" s="77"/>
      <c r="M50" s="92"/>
    </row>
    <row r="51" spans="2:13" ht="13.5" customHeight="1">
      <c r="B51" s="78"/>
      <c r="C51" s="93"/>
      <c r="D51" s="94"/>
      <c r="E51" s="94"/>
      <c r="F51" s="94"/>
      <c r="G51" s="94"/>
      <c r="H51" s="94"/>
      <c r="I51" s="94"/>
      <c r="J51" s="94"/>
      <c r="K51" s="94"/>
      <c r="L51" s="94"/>
      <c r="M51" s="95"/>
    </row>
    <row r="52" spans="1:9" ht="12.75">
      <c r="A52" s="2"/>
      <c r="B52" s="2"/>
      <c r="C52" s="2"/>
      <c r="D52" s="193"/>
      <c r="E52" s="2"/>
      <c r="F52" s="2"/>
      <c r="G52" s="2"/>
      <c r="H52" s="2"/>
      <c r="I52" s="2"/>
    </row>
    <row r="53" spans="1:9" ht="12.75">
      <c r="A53" s="2"/>
      <c r="B53" s="2"/>
      <c r="C53" s="2"/>
      <c r="D53" s="193"/>
      <c r="E53" s="2"/>
      <c r="F53" s="2"/>
      <c r="G53" s="2"/>
      <c r="H53" s="2"/>
      <c r="I53" s="2"/>
    </row>
    <row r="54" spans="1:9" ht="12.75">
      <c r="A54" s="2"/>
      <c r="B54" s="2"/>
      <c r="C54" s="2"/>
      <c r="D54" s="193"/>
      <c r="E54" s="2"/>
      <c r="F54" s="2"/>
      <c r="G54" s="2"/>
      <c r="H54" s="2"/>
      <c r="I54" s="2"/>
    </row>
    <row r="55" spans="1:9" ht="12.75">
      <c r="A55" s="2"/>
      <c r="B55" s="2"/>
      <c r="C55" s="2"/>
      <c r="D55" s="193"/>
      <c r="E55" s="2"/>
      <c r="F55" s="2"/>
      <c r="G55" s="2"/>
      <c r="H55" s="2"/>
      <c r="I55" s="2"/>
    </row>
    <row r="56" spans="1:9" ht="12.75">
      <c r="A56" s="2"/>
      <c r="B56" s="2"/>
      <c r="C56" s="2"/>
      <c r="D56" s="193"/>
      <c r="E56" s="2"/>
      <c r="F56" s="2"/>
      <c r="G56" s="2"/>
      <c r="H56" s="2"/>
      <c r="I56" s="2"/>
    </row>
    <row r="57" spans="1:9" ht="12.75">
      <c r="A57" s="2"/>
      <c r="B57" s="2"/>
      <c r="C57" s="2"/>
      <c r="D57" s="193"/>
      <c r="E57" s="2"/>
      <c r="F57" s="2"/>
      <c r="G57" s="2"/>
      <c r="H57" s="2"/>
      <c r="I57" s="2"/>
    </row>
    <row r="58" spans="1:9" ht="12.75">
      <c r="A58" s="2"/>
      <c r="B58" s="2"/>
      <c r="C58" s="2"/>
      <c r="D58" s="193"/>
      <c r="E58" s="2"/>
      <c r="F58" s="2"/>
      <c r="G58" s="2"/>
      <c r="H58" s="2"/>
      <c r="I58" s="2"/>
    </row>
    <row r="59" spans="1:9" ht="12.75">
      <c r="A59" s="2"/>
      <c r="B59" s="2"/>
      <c r="C59" s="2"/>
      <c r="D59" s="193"/>
      <c r="E59" s="2"/>
      <c r="F59" s="2"/>
      <c r="G59" s="2"/>
      <c r="H59" s="2"/>
      <c r="I59" s="2"/>
    </row>
    <row r="60" spans="1:9" ht="12.75">
      <c r="A60" s="2"/>
      <c r="B60" s="2"/>
      <c r="C60" s="2"/>
      <c r="D60" s="193"/>
      <c r="E60" s="2"/>
      <c r="F60" s="2"/>
      <c r="G60" s="2"/>
      <c r="H60" s="2"/>
      <c r="I60" s="2"/>
    </row>
    <row r="61" spans="1:9" ht="12.75">
      <c r="A61" s="2"/>
      <c r="B61" s="2"/>
      <c r="C61" s="2"/>
      <c r="D61" s="193"/>
      <c r="E61" s="2"/>
      <c r="F61" s="2"/>
      <c r="G61" s="2"/>
      <c r="H61" s="2"/>
      <c r="I61" s="2"/>
    </row>
    <row r="62" spans="1:9" ht="12.75">
      <c r="A62" s="2"/>
      <c r="B62" s="2"/>
      <c r="C62" s="2"/>
      <c r="D62" s="193"/>
      <c r="E62" s="2"/>
      <c r="F62" s="2"/>
      <c r="G62" s="2"/>
      <c r="H62" s="2"/>
      <c r="I62" s="2"/>
    </row>
    <row r="63" spans="1:9" ht="12.75">
      <c r="A63" s="2"/>
      <c r="B63" s="2"/>
      <c r="C63" s="2"/>
      <c r="D63" s="193"/>
      <c r="E63" s="2"/>
      <c r="F63" s="2"/>
      <c r="G63" s="2"/>
      <c r="H63" s="2"/>
      <c r="I63" s="2"/>
    </row>
    <row r="64" spans="1:9" ht="12.75">
      <c r="A64" s="2"/>
      <c r="B64" s="2"/>
      <c r="C64" s="2"/>
      <c r="D64" s="193"/>
      <c r="E64" s="2"/>
      <c r="F64" s="2"/>
      <c r="G64" s="2"/>
      <c r="H64" s="2"/>
      <c r="I64" s="2"/>
    </row>
    <row r="65" spans="1:9" ht="12.75">
      <c r="A65" s="2"/>
      <c r="B65" s="2"/>
      <c r="C65" s="2"/>
      <c r="D65" s="193"/>
      <c r="E65" s="2"/>
      <c r="F65" s="2"/>
      <c r="G65" s="2"/>
      <c r="H65" s="2"/>
      <c r="I65" s="2"/>
    </row>
  </sheetData>
  <printOptions horizontalCentered="1" verticalCentered="1"/>
  <pageMargins left="0.75" right="0.75" top="1" bottom="1" header="0" footer="0"/>
  <pageSetup horizontalDpi="600" verticalDpi="600" orientation="landscape" scale="96" r:id="rId2"/>
  <drawing r:id="rId1"/>
</worksheet>
</file>

<file path=xl/worksheets/sheet6.xml><?xml version="1.0" encoding="utf-8"?>
<worksheet xmlns="http://schemas.openxmlformats.org/spreadsheetml/2006/main" xmlns:r="http://schemas.openxmlformats.org/officeDocument/2006/relationships">
  <sheetPr codeName="Hoja7"/>
  <dimension ref="D2:G9"/>
  <sheetViews>
    <sheetView workbookViewId="0" topLeftCell="D1">
      <selection activeCell="E15" sqref="E15"/>
    </sheetView>
  </sheetViews>
  <sheetFormatPr defaultColWidth="9.140625" defaultRowHeight="12.75"/>
  <cols>
    <col min="1" max="1" width="0" style="1" hidden="1" customWidth="1"/>
    <col min="2" max="2" width="18.140625" style="1" hidden="1" customWidth="1"/>
    <col min="3" max="3" width="21.140625" style="1" hidden="1" customWidth="1"/>
    <col min="4" max="4" width="25.8515625" style="4" customWidth="1"/>
    <col min="5" max="5" width="55.8515625" style="4" customWidth="1"/>
    <col min="6" max="6" width="19.8515625" style="4" customWidth="1"/>
    <col min="7" max="7" width="15.140625" style="4" customWidth="1"/>
    <col min="8" max="16384" width="11.421875" style="1" customWidth="1"/>
  </cols>
  <sheetData>
    <row r="2" spans="4:7" s="3" customFormat="1" ht="26.25" thickBot="1">
      <c r="D2" s="109" t="s">
        <v>99</v>
      </c>
      <c r="E2" s="109" t="s">
        <v>100</v>
      </c>
      <c r="F2" s="109" t="s">
        <v>101</v>
      </c>
      <c r="G2" s="109" t="s">
        <v>102</v>
      </c>
    </row>
    <row r="3" ht="16.5" customHeight="1">
      <c r="E3" s="360"/>
    </row>
    <row r="4" spans="4:5" ht="41.25" customHeight="1">
      <c r="D4" s="394" t="s">
        <v>368</v>
      </c>
      <c r="E4" s="394" t="s">
        <v>369</v>
      </c>
    </row>
    <row r="5" spans="4:5" ht="12.75">
      <c r="D5" s="394"/>
      <c r="E5" s="395" t="s">
        <v>370</v>
      </c>
    </row>
    <row r="6" spans="4:5" ht="38.25">
      <c r="D6" s="394" t="s">
        <v>371</v>
      </c>
      <c r="E6" s="394" t="s">
        <v>373</v>
      </c>
    </row>
    <row r="7" spans="4:5" ht="14.25" customHeight="1">
      <c r="D7" s="394"/>
      <c r="E7" s="18" t="s">
        <v>372</v>
      </c>
    </row>
    <row r="8" spans="4:5" ht="51">
      <c r="D8" s="394" t="s">
        <v>377</v>
      </c>
      <c r="E8" s="394" t="s">
        <v>378</v>
      </c>
    </row>
    <row r="9" spans="4:5" ht="12.75">
      <c r="D9" s="394"/>
      <c r="E9" s="395" t="s">
        <v>379</v>
      </c>
    </row>
  </sheetData>
  <hyperlinks>
    <hyperlink ref="E5" r:id="rId1" display="http://www.mes.gov.ge"/>
    <hyperlink ref="E7" r:id="rId2" display="http://www.parliament.ge/EDUCATION/"/>
    <hyperlink ref="E9" r:id="rId3" display="http://www.eppm.org.ge/home.htm"/>
  </hyperlinks>
  <printOptions/>
  <pageMargins left="0.75" right="0.75" top="1" bottom="1" header="0" footer="0"/>
  <pageSetup horizontalDpi="600" verticalDpi="600" orientation="portrait" r:id="rId4"/>
</worksheet>
</file>

<file path=xl/worksheets/sheet7.xml><?xml version="1.0" encoding="utf-8"?>
<worksheet xmlns="http://schemas.openxmlformats.org/spreadsheetml/2006/main" xmlns:r="http://schemas.openxmlformats.org/officeDocument/2006/relationships">
  <dimension ref="B2:D212"/>
  <sheetViews>
    <sheetView workbookViewId="0" topLeftCell="A1">
      <selection activeCell="B2" sqref="B2"/>
    </sheetView>
  </sheetViews>
  <sheetFormatPr defaultColWidth="9.140625" defaultRowHeight="12.75"/>
  <cols>
    <col min="1" max="1" width="2.7109375" style="0" customWidth="1"/>
    <col min="2" max="2" width="10.57421875" style="0" customWidth="1"/>
    <col min="3" max="3" width="71.140625" style="0" customWidth="1"/>
    <col min="4" max="4" width="20.7109375" style="0" bestFit="1" customWidth="1"/>
    <col min="5" max="16384" width="11.421875" style="0" customWidth="1"/>
  </cols>
  <sheetData>
    <row r="2" spans="2:4" ht="12.75">
      <c r="B2" s="110" t="s">
        <v>391</v>
      </c>
      <c r="C2" s="111"/>
      <c r="D2" s="111"/>
    </row>
    <row r="3" ht="12.75">
      <c r="B3" s="221"/>
    </row>
    <row r="4" spans="2:4" ht="12.75">
      <c r="B4" s="64" t="s">
        <v>16</v>
      </c>
      <c r="C4" s="54" t="s">
        <v>137</v>
      </c>
      <c r="D4" s="54" t="s">
        <v>150</v>
      </c>
    </row>
    <row r="5" spans="2:3" ht="15.75">
      <c r="B5" s="393"/>
      <c r="C5" s="359" t="s">
        <v>168</v>
      </c>
    </row>
    <row r="6" spans="2:3" ht="15.75">
      <c r="B6" s="393"/>
      <c r="C6" s="359" t="s">
        <v>169</v>
      </c>
    </row>
    <row r="7" spans="2:3" ht="15.75">
      <c r="B7" s="393"/>
      <c r="C7" s="359" t="s">
        <v>170</v>
      </c>
    </row>
    <row r="8" spans="2:3" ht="15.75">
      <c r="B8" s="393"/>
      <c r="C8" s="359" t="s">
        <v>171</v>
      </c>
    </row>
    <row r="9" spans="2:3" ht="15.75">
      <c r="B9" s="393"/>
      <c r="C9" s="359" t="s">
        <v>172</v>
      </c>
    </row>
    <row r="10" spans="2:3" ht="15.75">
      <c r="B10" s="393"/>
      <c r="C10" s="359" t="s">
        <v>173</v>
      </c>
    </row>
    <row r="11" spans="2:3" ht="15.75">
      <c r="B11" s="393"/>
      <c r="C11" s="359" t="s">
        <v>174</v>
      </c>
    </row>
    <row r="12" spans="2:3" ht="15.75">
      <c r="B12" s="393"/>
      <c r="C12" s="359" t="s">
        <v>175</v>
      </c>
    </row>
    <row r="13" spans="2:3" ht="15.75">
      <c r="B13" s="393"/>
      <c r="C13" s="359" t="s">
        <v>176</v>
      </c>
    </row>
    <row r="14" spans="2:3" ht="15.75">
      <c r="B14" s="393"/>
      <c r="C14" s="359" t="s">
        <v>177</v>
      </c>
    </row>
    <row r="15" spans="2:3" ht="15.75">
      <c r="B15" s="393"/>
      <c r="C15" s="359" t="s">
        <v>178</v>
      </c>
    </row>
    <row r="16" spans="2:3" ht="15.75">
      <c r="B16" s="393"/>
      <c r="C16" s="359" t="s">
        <v>179</v>
      </c>
    </row>
    <row r="17" spans="2:3" ht="15.75">
      <c r="B17" s="393"/>
      <c r="C17" s="359" t="s">
        <v>180</v>
      </c>
    </row>
    <row r="18" spans="2:3" ht="15.75">
      <c r="B18" s="393"/>
      <c r="C18" s="359" t="s">
        <v>181</v>
      </c>
    </row>
    <row r="19" spans="2:3" ht="15.75">
      <c r="B19" s="393"/>
      <c r="C19" s="359" t="s">
        <v>182</v>
      </c>
    </row>
    <row r="20" spans="2:3" ht="15.75">
      <c r="B20" s="393"/>
      <c r="C20" s="359" t="s">
        <v>183</v>
      </c>
    </row>
    <row r="21" spans="2:3" ht="15.75">
      <c r="B21" s="393"/>
      <c r="C21" s="359" t="s">
        <v>184</v>
      </c>
    </row>
    <row r="22" spans="2:3" ht="15.75">
      <c r="B22" s="393"/>
      <c r="C22" s="359" t="s">
        <v>185</v>
      </c>
    </row>
    <row r="23" spans="2:3" ht="15.75">
      <c r="B23" s="393"/>
      <c r="C23" s="359" t="s">
        <v>186</v>
      </c>
    </row>
    <row r="24" spans="2:3" ht="15.75">
      <c r="B24" s="393"/>
      <c r="C24" s="359" t="s">
        <v>187</v>
      </c>
    </row>
    <row r="25" spans="2:3" ht="15.75">
      <c r="B25" s="393"/>
      <c r="C25" s="359" t="s">
        <v>188</v>
      </c>
    </row>
    <row r="26" spans="2:3" ht="15.75">
      <c r="B26" s="393"/>
      <c r="C26" s="359" t="s">
        <v>189</v>
      </c>
    </row>
    <row r="27" spans="2:3" ht="15.75">
      <c r="B27" s="393"/>
      <c r="C27" s="359" t="s">
        <v>190</v>
      </c>
    </row>
    <row r="28" spans="2:3" ht="15.75">
      <c r="B28" s="393"/>
      <c r="C28" s="359" t="s">
        <v>191</v>
      </c>
    </row>
    <row r="29" spans="2:3" ht="15.75">
      <c r="B29" s="393"/>
      <c r="C29" s="359" t="s">
        <v>192</v>
      </c>
    </row>
    <row r="30" spans="2:3" ht="15.75">
      <c r="B30" s="393"/>
      <c r="C30" s="359" t="s">
        <v>193</v>
      </c>
    </row>
    <row r="31" spans="2:3" ht="15.75">
      <c r="B31" s="393"/>
      <c r="C31" s="359" t="s">
        <v>194</v>
      </c>
    </row>
    <row r="32" spans="2:3" ht="15.75">
      <c r="B32" s="393"/>
      <c r="C32" s="359" t="s">
        <v>195</v>
      </c>
    </row>
    <row r="33" spans="2:3" ht="15.75">
      <c r="B33" s="393"/>
      <c r="C33" s="359" t="s">
        <v>196</v>
      </c>
    </row>
    <row r="34" spans="2:3" ht="15.75">
      <c r="B34" s="393"/>
      <c r="C34" s="359" t="s">
        <v>197</v>
      </c>
    </row>
    <row r="35" spans="2:3" ht="15.75">
      <c r="B35" s="393"/>
      <c r="C35" s="359" t="s">
        <v>198</v>
      </c>
    </row>
    <row r="36" spans="2:3" ht="15.75">
      <c r="B36" s="393"/>
      <c r="C36" s="359" t="s">
        <v>199</v>
      </c>
    </row>
    <row r="37" spans="2:3" ht="15.75">
      <c r="B37" s="393"/>
      <c r="C37" s="359" t="s">
        <v>200</v>
      </c>
    </row>
    <row r="38" spans="2:3" ht="15.75">
      <c r="B38" s="393"/>
      <c r="C38" s="359" t="s">
        <v>201</v>
      </c>
    </row>
    <row r="39" spans="2:3" ht="15.75">
      <c r="B39" s="393"/>
      <c r="C39" s="359" t="s">
        <v>202</v>
      </c>
    </row>
    <row r="40" spans="2:3" ht="15.75">
      <c r="B40" s="393"/>
      <c r="C40" s="359" t="s">
        <v>203</v>
      </c>
    </row>
    <row r="41" spans="2:3" ht="15.75">
      <c r="B41" s="393"/>
      <c r="C41" s="359" t="s">
        <v>204</v>
      </c>
    </row>
    <row r="42" spans="2:3" ht="15.75">
      <c r="B42" s="393"/>
      <c r="C42" s="359" t="s">
        <v>205</v>
      </c>
    </row>
    <row r="43" spans="2:3" ht="15.75">
      <c r="B43" s="393"/>
      <c r="C43" s="359" t="s">
        <v>206</v>
      </c>
    </row>
    <row r="44" spans="2:3" ht="15.75">
      <c r="B44" s="393"/>
      <c r="C44" s="359" t="s">
        <v>207</v>
      </c>
    </row>
    <row r="45" spans="2:3" ht="15.75">
      <c r="B45" s="393"/>
      <c r="C45" s="359" t="s">
        <v>208</v>
      </c>
    </row>
    <row r="46" spans="2:3" ht="15.75">
      <c r="B46" s="393"/>
      <c r="C46" s="359" t="s">
        <v>209</v>
      </c>
    </row>
    <row r="47" spans="2:3" ht="15.75">
      <c r="B47" s="393"/>
      <c r="C47" s="359" t="s">
        <v>210</v>
      </c>
    </row>
    <row r="48" spans="2:3" ht="15.75">
      <c r="B48" s="393"/>
      <c r="C48" s="359" t="s">
        <v>211</v>
      </c>
    </row>
    <row r="49" spans="2:3" ht="15.75">
      <c r="B49" s="393"/>
      <c r="C49" s="359" t="s">
        <v>212</v>
      </c>
    </row>
    <row r="50" spans="2:3" ht="15.75">
      <c r="B50" s="393"/>
      <c r="C50" s="359" t="s">
        <v>213</v>
      </c>
    </row>
    <row r="51" spans="2:3" ht="15.75">
      <c r="B51" s="393"/>
      <c r="C51" s="359" t="s">
        <v>214</v>
      </c>
    </row>
    <row r="52" spans="2:3" ht="15.75">
      <c r="B52" s="393"/>
      <c r="C52" s="359" t="s">
        <v>215</v>
      </c>
    </row>
    <row r="53" spans="2:3" ht="15.75">
      <c r="B53" s="393"/>
      <c r="C53" s="359" t="s">
        <v>216</v>
      </c>
    </row>
    <row r="54" spans="2:3" ht="15.75">
      <c r="B54" s="393"/>
      <c r="C54" s="359" t="s">
        <v>217</v>
      </c>
    </row>
    <row r="55" spans="2:3" ht="15.75">
      <c r="B55" s="393"/>
      <c r="C55" s="359" t="s">
        <v>218</v>
      </c>
    </row>
    <row r="56" spans="2:3" ht="15.75">
      <c r="B56" s="393"/>
      <c r="C56" s="359" t="s">
        <v>219</v>
      </c>
    </row>
    <row r="57" spans="2:3" ht="15.75">
      <c r="B57" s="393"/>
      <c r="C57" s="359" t="s">
        <v>220</v>
      </c>
    </row>
    <row r="58" spans="2:3" ht="15.75">
      <c r="B58" s="393"/>
      <c r="C58" s="359" t="s">
        <v>221</v>
      </c>
    </row>
    <row r="59" spans="2:3" ht="15.75">
      <c r="B59" s="393"/>
      <c r="C59" s="359" t="s">
        <v>222</v>
      </c>
    </row>
    <row r="60" spans="2:3" ht="15.75">
      <c r="B60" s="393"/>
      <c r="C60" s="359" t="s">
        <v>223</v>
      </c>
    </row>
    <row r="61" spans="2:3" ht="15.75">
      <c r="B61" s="393"/>
      <c r="C61" s="359" t="s">
        <v>224</v>
      </c>
    </row>
    <row r="62" spans="2:3" ht="15.75">
      <c r="B62" s="393"/>
      <c r="C62" s="359" t="s">
        <v>225</v>
      </c>
    </row>
    <row r="63" spans="2:3" ht="15.75">
      <c r="B63" s="393"/>
      <c r="C63" s="359" t="s">
        <v>226</v>
      </c>
    </row>
    <row r="64" spans="2:3" ht="15.75">
      <c r="B64" s="393"/>
      <c r="C64" s="359" t="s">
        <v>227</v>
      </c>
    </row>
    <row r="65" spans="2:3" ht="15.75">
      <c r="B65" s="393"/>
      <c r="C65" s="359" t="s">
        <v>228</v>
      </c>
    </row>
    <row r="66" spans="2:3" ht="15.75">
      <c r="B66" s="393"/>
      <c r="C66" s="359" t="s">
        <v>229</v>
      </c>
    </row>
    <row r="67" spans="2:3" ht="15.75">
      <c r="B67" s="393"/>
      <c r="C67" s="359" t="s">
        <v>230</v>
      </c>
    </row>
    <row r="68" spans="2:3" ht="15.75">
      <c r="B68" s="393"/>
      <c r="C68" s="359" t="s">
        <v>231</v>
      </c>
    </row>
    <row r="69" spans="2:3" ht="15.75">
      <c r="B69" s="393"/>
      <c r="C69" s="359" t="s">
        <v>232</v>
      </c>
    </row>
    <row r="70" spans="2:3" ht="15.75">
      <c r="B70" s="393"/>
      <c r="C70" s="359" t="s">
        <v>233</v>
      </c>
    </row>
    <row r="71" spans="2:3" ht="15.75">
      <c r="B71" s="393"/>
      <c r="C71" s="359" t="s">
        <v>234</v>
      </c>
    </row>
    <row r="72" spans="2:3" ht="15.75">
      <c r="B72" s="393"/>
      <c r="C72" s="359" t="s">
        <v>235</v>
      </c>
    </row>
    <row r="73" spans="2:3" ht="15.75">
      <c r="B73" s="393"/>
      <c r="C73" s="359" t="s">
        <v>236</v>
      </c>
    </row>
    <row r="74" spans="2:3" ht="15.75">
      <c r="B74" s="393"/>
      <c r="C74" s="359" t="s">
        <v>237</v>
      </c>
    </row>
    <row r="75" spans="2:3" ht="15.75">
      <c r="B75" s="393"/>
      <c r="C75" s="359" t="s">
        <v>238</v>
      </c>
    </row>
    <row r="76" spans="2:3" ht="15.75">
      <c r="B76" s="393"/>
      <c r="C76" s="359" t="s">
        <v>239</v>
      </c>
    </row>
    <row r="77" spans="2:3" ht="15.75">
      <c r="B77" s="393"/>
      <c r="C77" s="359" t="s">
        <v>240</v>
      </c>
    </row>
    <row r="78" spans="2:3" ht="15.75">
      <c r="B78" s="393"/>
      <c r="C78" s="359" t="s">
        <v>241</v>
      </c>
    </row>
    <row r="79" spans="2:3" ht="15.75">
      <c r="B79" s="393"/>
      <c r="C79" s="359" t="s">
        <v>242</v>
      </c>
    </row>
    <row r="80" spans="2:3" ht="15.75">
      <c r="B80" s="393"/>
      <c r="C80" s="359" t="s">
        <v>243</v>
      </c>
    </row>
    <row r="81" spans="2:3" ht="15.75">
      <c r="B81" s="393"/>
      <c r="C81" s="359" t="s">
        <v>244</v>
      </c>
    </row>
    <row r="82" spans="2:3" ht="15.75">
      <c r="B82" s="393"/>
      <c r="C82" s="359" t="s">
        <v>245</v>
      </c>
    </row>
    <row r="83" spans="2:3" ht="15.75">
      <c r="B83" s="393"/>
      <c r="C83" s="359" t="s">
        <v>246</v>
      </c>
    </row>
    <row r="84" spans="2:3" ht="15.75">
      <c r="B84" s="393"/>
      <c r="C84" s="359" t="s">
        <v>247</v>
      </c>
    </row>
    <row r="85" spans="2:3" ht="15.75">
      <c r="B85" s="393"/>
      <c r="C85" s="359" t="s">
        <v>248</v>
      </c>
    </row>
    <row r="86" spans="2:3" ht="15.75">
      <c r="B86" s="393"/>
      <c r="C86" s="359" t="s">
        <v>249</v>
      </c>
    </row>
    <row r="87" spans="2:3" ht="15.75">
      <c r="B87" s="393"/>
      <c r="C87" s="359" t="s">
        <v>250</v>
      </c>
    </row>
    <row r="88" spans="2:3" ht="15.75">
      <c r="B88" s="393"/>
      <c r="C88" s="359" t="s">
        <v>251</v>
      </c>
    </row>
    <row r="89" spans="2:3" ht="15.75">
      <c r="B89" s="393"/>
      <c r="C89" s="359" t="s">
        <v>252</v>
      </c>
    </row>
    <row r="90" spans="2:3" ht="15.75">
      <c r="B90" s="393"/>
      <c r="C90" s="359" t="s">
        <v>253</v>
      </c>
    </row>
    <row r="91" spans="2:3" ht="15.75">
      <c r="B91" s="393"/>
      <c r="C91" s="359" t="s">
        <v>254</v>
      </c>
    </row>
    <row r="92" spans="2:3" ht="15.75">
      <c r="B92" s="393"/>
      <c r="C92" s="359" t="s">
        <v>255</v>
      </c>
    </row>
    <row r="93" spans="2:3" ht="15.75">
      <c r="B93" s="393"/>
      <c r="C93" s="359" t="s">
        <v>256</v>
      </c>
    </row>
    <row r="94" spans="2:3" ht="15.75">
      <c r="B94" s="393"/>
      <c r="C94" s="359" t="s">
        <v>257</v>
      </c>
    </row>
    <row r="95" spans="2:3" ht="15.75">
      <c r="B95" s="393"/>
      <c r="C95" s="359" t="s">
        <v>258</v>
      </c>
    </row>
    <row r="96" spans="2:3" ht="15.75">
      <c r="B96" s="393"/>
      <c r="C96" s="359" t="s">
        <v>259</v>
      </c>
    </row>
    <row r="97" spans="2:3" ht="15.75">
      <c r="B97" s="393"/>
      <c r="C97" s="359" t="s">
        <v>260</v>
      </c>
    </row>
    <row r="98" spans="2:3" ht="15.75">
      <c r="B98" s="393"/>
      <c r="C98" s="359" t="s">
        <v>261</v>
      </c>
    </row>
    <row r="99" spans="2:3" ht="15.75">
      <c r="B99" s="393"/>
      <c r="C99" s="359" t="s">
        <v>262</v>
      </c>
    </row>
    <row r="100" spans="2:3" ht="15.75">
      <c r="B100" s="393"/>
      <c r="C100" s="359" t="s">
        <v>263</v>
      </c>
    </row>
    <row r="101" spans="2:3" ht="15.75">
      <c r="B101" s="393"/>
      <c r="C101" s="359" t="s">
        <v>264</v>
      </c>
    </row>
    <row r="102" spans="2:3" ht="15.75">
      <c r="B102" s="393"/>
      <c r="C102" s="359" t="s">
        <v>265</v>
      </c>
    </row>
    <row r="103" spans="2:3" ht="15.75">
      <c r="B103" s="393"/>
      <c r="C103" s="359" t="s">
        <v>266</v>
      </c>
    </row>
    <row r="104" spans="2:3" ht="15.75">
      <c r="B104" s="393"/>
      <c r="C104" s="359" t="s">
        <v>267</v>
      </c>
    </row>
    <row r="105" spans="2:3" ht="15.75">
      <c r="B105" s="393"/>
      <c r="C105" s="359" t="s">
        <v>268</v>
      </c>
    </row>
    <row r="106" spans="2:3" ht="15.75">
      <c r="B106" s="393"/>
      <c r="C106" s="359" t="s">
        <v>269</v>
      </c>
    </row>
    <row r="107" spans="2:3" ht="15.75">
      <c r="B107" s="393"/>
      <c r="C107" s="359" t="s">
        <v>270</v>
      </c>
    </row>
    <row r="108" spans="2:3" ht="15.75">
      <c r="B108" s="393"/>
      <c r="C108" s="359" t="s">
        <v>271</v>
      </c>
    </row>
    <row r="109" spans="2:3" ht="15.75">
      <c r="B109" s="393"/>
      <c r="C109" s="359" t="s">
        <v>272</v>
      </c>
    </row>
    <row r="110" spans="2:3" ht="15.75">
      <c r="B110" s="393"/>
      <c r="C110" s="359" t="s">
        <v>273</v>
      </c>
    </row>
    <row r="111" spans="2:3" ht="15.75">
      <c r="B111" s="393"/>
      <c r="C111" s="359" t="s">
        <v>274</v>
      </c>
    </row>
    <row r="112" spans="2:3" ht="15.75">
      <c r="B112" s="393"/>
      <c r="C112" s="359" t="s">
        <v>275</v>
      </c>
    </row>
    <row r="113" spans="2:3" ht="15.75">
      <c r="B113" s="393"/>
      <c r="C113" s="359" t="s">
        <v>276</v>
      </c>
    </row>
    <row r="114" spans="2:3" ht="15.75">
      <c r="B114" s="393"/>
      <c r="C114" s="359" t="s">
        <v>277</v>
      </c>
    </row>
    <row r="115" spans="2:3" ht="15.75">
      <c r="B115" s="393"/>
      <c r="C115" s="359" t="s">
        <v>278</v>
      </c>
    </row>
    <row r="116" spans="2:3" ht="15.75">
      <c r="B116" s="393"/>
      <c r="C116" s="359" t="s">
        <v>279</v>
      </c>
    </row>
    <row r="117" spans="2:3" ht="15.75">
      <c r="B117" s="393"/>
      <c r="C117" s="359" t="s">
        <v>280</v>
      </c>
    </row>
    <row r="118" spans="2:3" ht="15.75">
      <c r="B118" s="393"/>
      <c r="C118" s="359" t="s">
        <v>281</v>
      </c>
    </row>
    <row r="119" spans="2:3" ht="15.75">
      <c r="B119" s="393"/>
      <c r="C119" s="359" t="s">
        <v>282</v>
      </c>
    </row>
    <row r="120" spans="2:3" ht="15.75">
      <c r="B120" s="393"/>
      <c r="C120" s="359" t="s">
        <v>283</v>
      </c>
    </row>
    <row r="121" spans="2:3" ht="15.75">
      <c r="B121" s="393"/>
      <c r="C121" s="359" t="s">
        <v>284</v>
      </c>
    </row>
    <row r="122" spans="2:3" ht="15.75">
      <c r="B122" s="393"/>
      <c r="C122" s="359" t="s">
        <v>285</v>
      </c>
    </row>
    <row r="123" spans="2:3" ht="15.75">
      <c r="B123" s="393"/>
      <c r="C123" s="359" t="s">
        <v>286</v>
      </c>
    </row>
    <row r="124" spans="2:3" ht="15.75">
      <c r="B124" s="393"/>
      <c r="C124" s="359" t="s">
        <v>287</v>
      </c>
    </row>
    <row r="125" spans="2:3" ht="15.75">
      <c r="B125" s="393"/>
      <c r="C125" s="359" t="s">
        <v>288</v>
      </c>
    </row>
    <row r="126" spans="2:3" ht="15.75">
      <c r="B126" s="393"/>
      <c r="C126" s="359" t="s">
        <v>289</v>
      </c>
    </row>
    <row r="127" spans="2:3" ht="15.75">
      <c r="B127" s="393"/>
      <c r="C127" s="359" t="s">
        <v>290</v>
      </c>
    </row>
    <row r="128" spans="2:3" ht="15.75">
      <c r="B128" s="393"/>
      <c r="C128" s="359" t="s">
        <v>291</v>
      </c>
    </row>
    <row r="129" spans="2:3" ht="15.75">
      <c r="B129" s="393"/>
      <c r="C129" s="359" t="s">
        <v>292</v>
      </c>
    </row>
    <row r="130" spans="2:3" ht="15.75">
      <c r="B130" s="393"/>
      <c r="C130" s="359" t="s">
        <v>293</v>
      </c>
    </row>
    <row r="131" spans="2:3" ht="15.75">
      <c r="B131" s="393"/>
      <c r="C131" s="359" t="s">
        <v>294</v>
      </c>
    </row>
    <row r="132" spans="2:3" ht="15.75">
      <c r="B132" s="393"/>
      <c r="C132" s="359" t="s">
        <v>295</v>
      </c>
    </row>
    <row r="133" spans="2:3" ht="15.75">
      <c r="B133" s="393"/>
      <c r="C133" s="359" t="s">
        <v>296</v>
      </c>
    </row>
    <row r="134" spans="2:3" ht="18.75">
      <c r="B134" s="393"/>
      <c r="C134" s="359" t="s">
        <v>297</v>
      </c>
    </row>
    <row r="135" spans="2:3" ht="15.75">
      <c r="B135" s="393"/>
      <c r="C135" s="359" t="s">
        <v>298</v>
      </c>
    </row>
    <row r="136" spans="2:3" ht="15.75">
      <c r="B136" s="393"/>
      <c r="C136" s="359" t="s">
        <v>299</v>
      </c>
    </row>
    <row r="137" spans="2:3" ht="15.75">
      <c r="B137" s="393"/>
      <c r="C137" s="359" t="s">
        <v>300</v>
      </c>
    </row>
    <row r="138" spans="2:3" ht="15.75">
      <c r="B138" s="393"/>
      <c r="C138" s="359" t="s">
        <v>301</v>
      </c>
    </row>
    <row r="139" spans="2:3" ht="15.75">
      <c r="B139" s="393"/>
      <c r="C139" s="359" t="s">
        <v>302</v>
      </c>
    </row>
    <row r="140" spans="2:3" ht="15.75">
      <c r="B140" s="393"/>
      <c r="C140" s="359" t="s">
        <v>303</v>
      </c>
    </row>
    <row r="141" spans="2:3" ht="15.75">
      <c r="B141" s="393"/>
      <c r="C141" s="359" t="s">
        <v>304</v>
      </c>
    </row>
    <row r="142" spans="2:3" ht="15.75">
      <c r="B142" s="393"/>
      <c r="C142" s="359" t="s">
        <v>305</v>
      </c>
    </row>
    <row r="143" spans="2:3" ht="15.75">
      <c r="B143" s="393"/>
      <c r="C143" s="359" t="s">
        <v>306</v>
      </c>
    </row>
    <row r="144" spans="2:3" ht="15.75">
      <c r="B144" s="393"/>
      <c r="C144" s="359" t="s">
        <v>307</v>
      </c>
    </row>
    <row r="145" spans="2:3" ht="15.75">
      <c r="B145" s="393"/>
      <c r="C145" s="359" t="s">
        <v>308</v>
      </c>
    </row>
    <row r="146" spans="2:3" ht="15.75">
      <c r="B146" s="393"/>
      <c r="C146" s="359" t="s">
        <v>309</v>
      </c>
    </row>
    <row r="147" spans="2:3" ht="15.75">
      <c r="B147" s="393"/>
      <c r="C147" s="359" t="s">
        <v>310</v>
      </c>
    </row>
    <row r="148" spans="2:3" ht="15.75">
      <c r="B148" s="393"/>
      <c r="C148" s="359" t="s">
        <v>311</v>
      </c>
    </row>
    <row r="149" spans="2:3" ht="15.75">
      <c r="B149" s="393"/>
      <c r="C149" s="359" t="s">
        <v>312</v>
      </c>
    </row>
    <row r="150" spans="2:3" ht="15.75">
      <c r="B150" s="393"/>
      <c r="C150" s="359" t="s">
        <v>313</v>
      </c>
    </row>
    <row r="151" spans="2:3" ht="15.75">
      <c r="B151" s="393"/>
      <c r="C151" s="359" t="s">
        <v>314</v>
      </c>
    </row>
    <row r="152" spans="2:3" ht="15.75">
      <c r="B152" s="393"/>
      <c r="C152" s="359" t="s">
        <v>315</v>
      </c>
    </row>
    <row r="153" spans="2:3" ht="15.75">
      <c r="B153" s="393"/>
      <c r="C153" s="359" t="s">
        <v>316</v>
      </c>
    </row>
    <row r="154" spans="2:3" ht="15.75">
      <c r="B154" s="393"/>
      <c r="C154" s="359" t="s">
        <v>317</v>
      </c>
    </row>
    <row r="155" spans="2:3" ht="15.75">
      <c r="B155" s="393"/>
      <c r="C155" s="359" t="s">
        <v>318</v>
      </c>
    </row>
    <row r="156" spans="2:3" ht="15.75">
      <c r="B156" s="393"/>
      <c r="C156" s="359" t="s">
        <v>319</v>
      </c>
    </row>
    <row r="157" spans="2:3" ht="15.75">
      <c r="B157" s="393"/>
      <c r="C157" s="359" t="s">
        <v>320</v>
      </c>
    </row>
    <row r="158" spans="2:3" ht="15.75">
      <c r="B158" s="393"/>
      <c r="C158" s="359" t="s">
        <v>321</v>
      </c>
    </row>
    <row r="159" spans="2:3" ht="15.75">
      <c r="B159" s="393"/>
      <c r="C159" s="359" t="s">
        <v>322</v>
      </c>
    </row>
    <row r="160" spans="2:3" ht="15.75">
      <c r="B160" s="393"/>
      <c r="C160" s="359" t="s">
        <v>323</v>
      </c>
    </row>
    <row r="161" spans="2:3" ht="15.75">
      <c r="B161" s="393"/>
      <c r="C161" s="359" t="s">
        <v>324</v>
      </c>
    </row>
    <row r="162" spans="2:3" ht="15.75">
      <c r="B162" s="393"/>
      <c r="C162" s="359" t="s">
        <v>325</v>
      </c>
    </row>
    <row r="163" spans="2:3" ht="15.75">
      <c r="B163" s="393"/>
      <c r="C163" s="359" t="s">
        <v>326</v>
      </c>
    </row>
    <row r="164" spans="2:3" ht="15.75">
      <c r="B164" s="393"/>
      <c r="C164" s="359" t="s">
        <v>327</v>
      </c>
    </row>
    <row r="165" spans="2:3" ht="15.75">
      <c r="B165" s="393"/>
      <c r="C165" s="359" t="s">
        <v>328</v>
      </c>
    </row>
    <row r="166" spans="2:3" ht="15.75">
      <c r="B166" s="393"/>
      <c r="C166" s="359" t="s">
        <v>329</v>
      </c>
    </row>
    <row r="167" spans="2:3" ht="15.75">
      <c r="B167" s="393"/>
      <c r="C167" s="359" t="s">
        <v>330</v>
      </c>
    </row>
    <row r="168" spans="2:3" ht="15.75">
      <c r="B168" s="393"/>
      <c r="C168" s="359" t="s">
        <v>331</v>
      </c>
    </row>
    <row r="169" spans="2:3" ht="15.75">
      <c r="B169" s="393"/>
      <c r="C169" s="359" t="s">
        <v>332</v>
      </c>
    </row>
    <row r="170" spans="2:3" ht="15.75">
      <c r="B170" s="393"/>
      <c r="C170" s="359" t="s">
        <v>333</v>
      </c>
    </row>
    <row r="171" spans="2:3" ht="15.75">
      <c r="B171" s="393"/>
      <c r="C171" s="359" t="s">
        <v>334</v>
      </c>
    </row>
    <row r="172" spans="2:3" ht="15.75">
      <c r="B172" s="393"/>
      <c r="C172" s="359" t="s">
        <v>335</v>
      </c>
    </row>
    <row r="173" spans="2:3" ht="15.75">
      <c r="B173" s="393"/>
      <c r="C173" s="359" t="s">
        <v>336</v>
      </c>
    </row>
    <row r="174" spans="2:3" ht="15.75">
      <c r="B174" s="393"/>
      <c r="C174" s="359" t="s">
        <v>337</v>
      </c>
    </row>
    <row r="175" spans="2:3" ht="15.75">
      <c r="B175" s="393"/>
      <c r="C175" s="359" t="s">
        <v>338</v>
      </c>
    </row>
    <row r="176" spans="2:3" ht="15.75">
      <c r="B176" s="393"/>
      <c r="C176" s="359" t="s">
        <v>339</v>
      </c>
    </row>
    <row r="177" spans="2:3" ht="15.75">
      <c r="B177" s="393"/>
      <c r="C177" s="359" t="s">
        <v>340</v>
      </c>
    </row>
    <row r="178" spans="2:3" ht="15.75">
      <c r="B178" s="393"/>
      <c r="C178" s="359" t="s">
        <v>341</v>
      </c>
    </row>
    <row r="179" spans="2:3" ht="15.75">
      <c r="B179" s="393"/>
      <c r="C179" s="359" t="s">
        <v>342</v>
      </c>
    </row>
    <row r="180" spans="2:3" ht="15.75">
      <c r="B180" s="393"/>
      <c r="C180" s="359" t="s">
        <v>343</v>
      </c>
    </row>
    <row r="181" spans="2:3" ht="15.75">
      <c r="B181" s="393"/>
      <c r="C181" s="359" t="s">
        <v>344</v>
      </c>
    </row>
    <row r="182" spans="2:3" ht="15.75">
      <c r="B182" s="393"/>
      <c r="C182" s="359" t="s">
        <v>345</v>
      </c>
    </row>
    <row r="183" spans="2:3" ht="15.75">
      <c r="B183" s="393"/>
      <c r="C183" s="359" t="s">
        <v>346</v>
      </c>
    </row>
    <row r="184" spans="2:3" ht="15.75">
      <c r="B184" s="393"/>
      <c r="C184" s="359" t="s">
        <v>347</v>
      </c>
    </row>
    <row r="185" spans="2:3" ht="15.75">
      <c r="B185" s="393"/>
      <c r="C185" s="359" t="s">
        <v>348</v>
      </c>
    </row>
    <row r="186" spans="2:3" ht="15.75">
      <c r="B186" s="393"/>
      <c r="C186" s="359" t="s">
        <v>349</v>
      </c>
    </row>
    <row r="187" spans="2:3" ht="15.75">
      <c r="B187" s="393"/>
      <c r="C187" s="359" t="s">
        <v>350</v>
      </c>
    </row>
    <row r="188" spans="2:3" ht="15.75">
      <c r="B188" s="393"/>
      <c r="C188" s="359" t="s">
        <v>351</v>
      </c>
    </row>
    <row r="189" spans="2:3" ht="15.75">
      <c r="B189" s="393"/>
      <c r="C189" s="359" t="s">
        <v>352</v>
      </c>
    </row>
    <row r="190" spans="2:3" ht="15.75">
      <c r="B190" s="393"/>
      <c r="C190" s="359" t="s">
        <v>353</v>
      </c>
    </row>
    <row r="191" spans="2:3" ht="15.75">
      <c r="B191" s="393"/>
      <c r="C191" s="359" t="s">
        <v>354</v>
      </c>
    </row>
    <row r="192" spans="2:3" ht="15.75">
      <c r="B192" s="393"/>
      <c r="C192" s="359" t="s">
        <v>355</v>
      </c>
    </row>
    <row r="193" spans="2:3" ht="15.75">
      <c r="B193" s="393"/>
      <c r="C193" s="359" t="s">
        <v>356</v>
      </c>
    </row>
    <row r="194" spans="2:3" ht="15.75">
      <c r="B194" s="393"/>
      <c r="C194" s="359" t="s">
        <v>357</v>
      </c>
    </row>
    <row r="195" spans="2:3" ht="15.75">
      <c r="B195" s="393"/>
      <c r="C195" s="359" t="s">
        <v>358</v>
      </c>
    </row>
    <row r="196" spans="2:3" ht="15.75">
      <c r="B196" s="393"/>
      <c r="C196" s="359" t="s">
        <v>359</v>
      </c>
    </row>
    <row r="197" spans="2:3" ht="15.75">
      <c r="B197" s="393"/>
      <c r="C197" s="359" t="s">
        <v>360</v>
      </c>
    </row>
    <row r="198" spans="2:3" ht="15.75">
      <c r="B198" s="393"/>
      <c r="C198" s="359" t="s">
        <v>361</v>
      </c>
    </row>
    <row r="199" spans="2:3" ht="15.75">
      <c r="B199" s="393"/>
      <c r="C199" s="359" t="s">
        <v>362</v>
      </c>
    </row>
    <row r="200" spans="2:3" ht="15.75">
      <c r="B200" s="393"/>
      <c r="C200" s="359" t="s">
        <v>363</v>
      </c>
    </row>
    <row r="201" spans="2:3" ht="15.75">
      <c r="B201" s="393"/>
      <c r="C201" s="359" t="s">
        <v>364</v>
      </c>
    </row>
    <row r="202" spans="2:3" ht="15.75">
      <c r="B202" s="393"/>
      <c r="C202" s="359" t="s">
        <v>365</v>
      </c>
    </row>
    <row r="203" spans="2:3" ht="15.75">
      <c r="B203" s="393"/>
      <c r="C203" s="359" t="s">
        <v>366</v>
      </c>
    </row>
    <row r="204" spans="2:3" ht="15.75">
      <c r="B204" s="393"/>
      <c r="C204" s="359" t="s">
        <v>367</v>
      </c>
    </row>
    <row r="205" spans="2:3" ht="15.75">
      <c r="B205" s="393"/>
      <c r="C205" s="359" t="s">
        <v>384</v>
      </c>
    </row>
    <row r="206" spans="2:3" ht="15.75">
      <c r="B206" s="393"/>
      <c r="C206" s="359" t="s">
        <v>385</v>
      </c>
    </row>
    <row r="207" spans="2:3" ht="15.75">
      <c r="B207" s="393"/>
      <c r="C207" s="359" t="s">
        <v>386</v>
      </c>
    </row>
    <row r="208" spans="2:3" ht="15.75">
      <c r="B208" s="393"/>
      <c r="C208" s="359" t="s">
        <v>387</v>
      </c>
    </row>
    <row r="209" spans="2:3" ht="15.75">
      <c r="B209" s="393"/>
      <c r="C209" s="359" t="s">
        <v>388</v>
      </c>
    </row>
    <row r="212" spans="2:4" ht="39.75" customHeight="1">
      <c r="B212" s="396" t="s">
        <v>382</v>
      </c>
      <c r="C212" s="488" t="s">
        <v>399</v>
      </c>
      <c r="D212" s="488"/>
    </row>
  </sheetData>
  <mergeCells count="1">
    <mergeCell ref="C212:D212"/>
  </mergeCells>
  <printOptions/>
  <pageMargins left="0.75" right="0.75" top="1" bottom="1" header="0" footer="0"/>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Mayor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Prachayani Nina</cp:lastModifiedBy>
  <cp:lastPrinted>2002-07-27T02:05:02Z</cp:lastPrinted>
  <dcterms:created xsi:type="dcterms:W3CDTF">2002-07-01T08:37:47Z</dcterms:created>
  <dcterms:modified xsi:type="dcterms:W3CDTF">2006-06-23T00:33:20Z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